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7635"/>
  </bookViews>
  <sheets>
    <sheet name="Desglose CUC" sheetId="2" r:id="rId1"/>
    <sheet name="Desgloce Plan CUP" sheetId="5" r:id="rId2"/>
  </sheets>
  <calcPr calcId="124519"/>
</workbook>
</file>

<file path=xl/calcChain.xml><?xml version="1.0" encoding="utf-8"?>
<calcChain xmlns="http://schemas.openxmlformats.org/spreadsheetml/2006/main">
  <c r="D57" i="5"/>
  <c r="E57"/>
  <c r="F57"/>
  <c r="G57"/>
  <c r="H57"/>
  <c r="I57"/>
  <c r="J57"/>
  <c r="K57"/>
  <c r="L57"/>
  <c r="M57"/>
  <c r="N57"/>
  <c r="O57"/>
  <c r="D58"/>
  <c r="E58"/>
  <c r="F58"/>
  <c r="G58"/>
  <c r="H58"/>
  <c r="I58"/>
  <c r="J58"/>
  <c r="K58"/>
  <c r="L58"/>
  <c r="M58"/>
  <c r="N58"/>
  <c r="O58"/>
  <c r="C58"/>
  <c r="B52"/>
  <c r="B53"/>
  <c r="B54"/>
  <c r="B55"/>
  <c r="B56"/>
  <c r="B57"/>
  <c r="B58"/>
  <c r="B59"/>
  <c r="D55"/>
  <c r="E55"/>
  <c r="F55"/>
  <c r="G55"/>
  <c r="H55"/>
  <c r="I55"/>
  <c r="J55"/>
  <c r="K55"/>
  <c r="L55"/>
  <c r="M55"/>
  <c r="N55"/>
  <c r="O55"/>
  <c r="C55"/>
  <c r="D56"/>
  <c r="E56"/>
  <c r="F56"/>
  <c r="G56"/>
  <c r="H56"/>
  <c r="I56"/>
  <c r="J56"/>
  <c r="K56"/>
  <c r="L56"/>
  <c r="M56"/>
  <c r="N56"/>
  <c r="O56"/>
  <c r="C56"/>
  <c r="C57"/>
  <c r="D54"/>
  <c r="E54"/>
  <c r="F54"/>
  <c r="G54"/>
  <c r="H54"/>
  <c r="I54"/>
  <c r="J54"/>
  <c r="K54"/>
  <c r="L54"/>
  <c r="M54"/>
  <c r="N54"/>
  <c r="O54"/>
  <c r="C54"/>
  <c r="D53"/>
  <c r="E53"/>
  <c r="F53"/>
  <c r="G53"/>
  <c r="H53"/>
  <c r="I53"/>
  <c r="J53"/>
  <c r="K53"/>
  <c r="L53"/>
  <c r="M53"/>
  <c r="N53"/>
  <c r="O53"/>
  <c r="C53"/>
  <c r="D52"/>
  <c r="E52"/>
  <c r="F52"/>
  <c r="G52"/>
  <c r="H52"/>
  <c r="I52"/>
  <c r="J52"/>
  <c r="K52"/>
  <c r="L52"/>
  <c r="M52"/>
  <c r="N52"/>
  <c r="O52"/>
  <c r="C52"/>
  <c r="D51"/>
  <c r="E51"/>
  <c r="F51"/>
  <c r="G51"/>
  <c r="H51"/>
  <c r="I51"/>
  <c r="J51"/>
  <c r="K51"/>
  <c r="L51"/>
  <c r="M51"/>
  <c r="N51"/>
  <c r="O51"/>
  <c r="C51"/>
  <c r="O59"/>
  <c r="O40"/>
  <c r="M17"/>
  <c r="N17"/>
  <c r="L17"/>
  <c r="L15"/>
  <c r="K17"/>
  <c r="B15"/>
  <c r="D45" i="2"/>
  <c r="E45"/>
  <c r="F45"/>
  <c r="G45"/>
  <c r="H45"/>
  <c r="I45"/>
  <c r="J45"/>
  <c r="K45"/>
  <c r="L45"/>
  <c r="M45"/>
  <c r="N45"/>
  <c r="D44"/>
  <c r="E44"/>
  <c r="E43"/>
  <c r="E50"/>
  <c r="F44"/>
  <c r="F43"/>
  <c r="G44"/>
  <c r="H44"/>
  <c r="H43"/>
  <c r="H50"/>
  <c r="I44"/>
  <c r="J44"/>
  <c r="J43"/>
  <c r="K44"/>
  <c r="L44"/>
  <c r="L43"/>
  <c r="M44"/>
  <c r="N44"/>
  <c r="D41"/>
  <c r="E41"/>
  <c r="F41"/>
  <c r="G41"/>
  <c r="H41"/>
  <c r="I41"/>
  <c r="J41"/>
  <c r="K41"/>
  <c r="L41"/>
  <c r="M41"/>
  <c r="M40"/>
  <c r="M51"/>
  <c r="N41"/>
  <c r="D42"/>
  <c r="D40"/>
  <c r="D51"/>
  <c r="E42"/>
  <c r="F42"/>
  <c r="F40"/>
  <c r="G42"/>
  <c r="H42"/>
  <c r="H40"/>
  <c r="H51"/>
  <c r="I42"/>
  <c r="J42"/>
  <c r="J40"/>
  <c r="J51"/>
  <c r="K42"/>
  <c r="L42"/>
  <c r="M42"/>
  <c r="N42"/>
  <c r="N40"/>
  <c r="N51"/>
  <c r="C42"/>
  <c r="C41"/>
  <c r="C40"/>
  <c r="C51"/>
  <c r="D39"/>
  <c r="E39"/>
  <c r="F39"/>
  <c r="F50"/>
  <c r="G39"/>
  <c r="H39"/>
  <c r="I39"/>
  <c r="J39"/>
  <c r="K39"/>
  <c r="L39"/>
  <c r="M39"/>
  <c r="N39"/>
  <c r="C39"/>
  <c r="D46"/>
  <c r="E46"/>
  <c r="E52"/>
  <c r="F46"/>
  <c r="F52"/>
  <c r="G46"/>
  <c r="G52"/>
  <c r="H46"/>
  <c r="I46"/>
  <c r="I52"/>
  <c r="J46"/>
  <c r="J52"/>
  <c r="K46"/>
  <c r="K52"/>
  <c r="L46"/>
  <c r="L52"/>
  <c r="M46"/>
  <c r="M52"/>
  <c r="N46"/>
  <c r="N52"/>
  <c r="C46"/>
  <c r="C45"/>
  <c r="C44"/>
  <c r="H52"/>
  <c r="F26" i="5"/>
  <c r="O35"/>
  <c r="B35"/>
  <c r="O36"/>
  <c r="B36"/>
  <c r="B37"/>
  <c r="O38"/>
  <c r="O34"/>
  <c r="F17"/>
  <c r="F15"/>
  <c r="G15"/>
  <c r="H15"/>
  <c r="I15"/>
  <c r="J15"/>
  <c r="M15"/>
  <c r="N15"/>
  <c r="C15"/>
  <c r="H17"/>
  <c r="D22"/>
  <c r="D20"/>
  <c r="I22"/>
  <c r="I20"/>
  <c r="J22"/>
  <c r="J20"/>
  <c r="N22"/>
  <c r="N20"/>
  <c r="C22"/>
  <c r="C20"/>
  <c r="O13" i="2"/>
  <c r="B13"/>
  <c r="O14"/>
  <c r="B14"/>
  <c r="O22"/>
  <c r="B22"/>
  <c r="O18"/>
  <c r="B18"/>
  <c r="O30"/>
  <c r="P46"/>
  <c r="O17"/>
  <c r="B17"/>
  <c r="O16"/>
  <c r="B16"/>
  <c r="O12"/>
  <c r="B12"/>
  <c r="O10"/>
  <c r="B10"/>
  <c r="O9"/>
  <c r="B9"/>
  <c r="O8"/>
  <c r="C3"/>
  <c r="D3"/>
  <c r="E3"/>
  <c r="F3"/>
  <c r="G3"/>
  <c r="H3"/>
  <c r="I3"/>
  <c r="J3"/>
  <c r="K3"/>
  <c r="L3"/>
  <c r="M3"/>
  <c r="N3"/>
  <c r="C7"/>
  <c r="D7"/>
  <c r="E7"/>
  <c r="F7"/>
  <c r="G7"/>
  <c r="G40"/>
  <c r="G51"/>
  <c r="H7"/>
  <c r="I7"/>
  <c r="I31"/>
  <c r="I33"/>
  <c r="J7"/>
  <c r="K7"/>
  <c r="L7"/>
  <c r="M7"/>
  <c r="N7"/>
  <c r="C11"/>
  <c r="D11"/>
  <c r="E11"/>
  <c r="F11"/>
  <c r="G11"/>
  <c r="H11"/>
  <c r="I11"/>
  <c r="J11"/>
  <c r="K11"/>
  <c r="L11"/>
  <c r="M11"/>
  <c r="N11"/>
  <c r="C15"/>
  <c r="D15"/>
  <c r="E15"/>
  <c r="F15"/>
  <c r="G15"/>
  <c r="H15"/>
  <c r="I15"/>
  <c r="J15"/>
  <c r="K15"/>
  <c r="L15"/>
  <c r="M15"/>
  <c r="N15"/>
  <c r="C19"/>
  <c r="D19"/>
  <c r="E19"/>
  <c r="F19"/>
  <c r="G19"/>
  <c r="H19"/>
  <c r="I19"/>
  <c r="J19"/>
  <c r="K19"/>
  <c r="L19"/>
  <c r="M19"/>
  <c r="N19"/>
  <c r="C23"/>
  <c r="D23"/>
  <c r="E23"/>
  <c r="F23"/>
  <c r="G23"/>
  <c r="H23"/>
  <c r="H31"/>
  <c r="H33"/>
  <c r="I23"/>
  <c r="J23"/>
  <c r="K23"/>
  <c r="L23"/>
  <c r="M23"/>
  <c r="N23"/>
  <c r="N43"/>
  <c r="N50"/>
  <c r="C27"/>
  <c r="D27"/>
  <c r="E27"/>
  <c r="F27"/>
  <c r="G27"/>
  <c r="H27"/>
  <c r="I27"/>
  <c r="J27"/>
  <c r="K27"/>
  <c r="L27"/>
  <c r="M27"/>
  <c r="N27"/>
  <c r="O26"/>
  <c r="B26"/>
  <c r="O6"/>
  <c r="B6"/>
  <c r="O14" i="5"/>
  <c r="O13"/>
  <c r="O12"/>
  <c r="O11"/>
  <c r="O10"/>
  <c r="O9"/>
  <c r="O7"/>
  <c r="N9"/>
  <c r="M9"/>
  <c r="L9"/>
  <c r="K9"/>
  <c r="K7"/>
  <c r="J9"/>
  <c r="I9"/>
  <c r="H9"/>
  <c r="G9"/>
  <c r="G7"/>
  <c r="F9"/>
  <c r="E9"/>
  <c r="D9"/>
  <c r="C9"/>
  <c r="C7"/>
  <c r="O8"/>
  <c r="B8"/>
  <c r="B7"/>
  <c r="O16"/>
  <c r="E17"/>
  <c r="E15"/>
  <c r="D17"/>
  <c r="D15"/>
  <c r="O23"/>
  <c r="B23"/>
  <c r="B22"/>
  <c r="O24"/>
  <c r="B24"/>
  <c r="M22"/>
  <c r="L22"/>
  <c r="L20"/>
  <c r="K22"/>
  <c r="K20"/>
  <c r="H22"/>
  <c r="H20"/>
  <c r="G22"/>
  <c r="G20"/>
  <c r="F22"/>
  <c r="E22"/>
  <c r="O27"/>
  <c r="B27"/>
  <c r="B26"/>
  <c r="B9"/>
  <c r="N34"/>
  <c r="M34"/>
  <c r="L34"/>
  <c r="K34"/>
  <c r="J34"/>
  <c r="I34"/>
  <c r="H34"/>
  <c r="G34"/>
  <c r="F34"/>
  <c r="E34"/>
  <c r="D34"/>
  <c r="C34"/>
  <c r="O33"/>
  <c r="B33"/>
  <c r="O32"/>
  <c r="O31"/>
  <c r="O30"/>
  <c r="O29"/>
  <c r="B29"/>
  <c r="N29"/>
  <c r="M29"/>
  <c r="L29"/>
  <c r="K29"/>
  <c r="J29"/>
  <c r="I29"/>
  <c r="H29"/>
  <c r="G29"/>
  <c r="F29"/>
  <c r="E29"/>
  <c r="D29"/>
  <c r="C29"/>
  <c r="N26"/>
  <c r="M26"/>
  <c r="L26"/>
  <c r="K26"/>
  <c r="J26"/>
  <c r="J39"/>
  <c r="I26"/>
  <c r="I39"/>
  <c r="H26"/>
  <c r="H39"/>
  <c r="G26"/>
  <c r="G39"/>
  <c r="E26"/>
  <c r="E39"/>
  <c r="D26"/>
  <c r="D39"/>
  <c r="C26"/>
  <c r="O25"/>
  <c r="B25"/>
  <c r="M20"/>
  <c r="F20"/>
  <c r="E20"/>
  <c r="O21"/>
  <c r="B21"/>
  <c r="O19"/>
  <c r="O18"/>
  <c r="B18"/>
  <c r="B17"/>
  <c r="M7"/>
  <c r="L7"/>
  <c r="I7"/>
  <c r="H7"/>
  <c r="F7"/>
  <c r="E7"/>
  <c r="D7"/>
  <c r="N7"/>
  <c r="J7"/>
  <c r="O6"/>
  <c r="O5"/>
  <c r="B5"/>
  <c r="O4"/>
  <c r="N3"/>
  <c r="N39"/>
  <c r="M3"/>
  <c r="L3"/>
  <c r="L39"/>
  <c r="K3"/>
  <c r="K39"/>
  <c r="J3"/>
  <c r="I3"/>
  <c r="H3"/>
  <c r="G3"/>
  <c r="F3"/>
  <c r="F39"/>
  <c r="E3"/>
  <c r="D3"/>
  <c r="C3"/>
  <c r="C39"/>
  <c r="C41"/>
  <c r="C43"/>
  <c r="O29" i="2"/>
  <c r="O28"/>
  <c r="P44"/>
  <c r="O25"/>
  <c r="B25"/>
  <c r="O24"/>
  <c r="O21"/>
  <c r="B21"/>
  <c r="O20"/>
  <c r="B20"/>
  <c r="O5"/>
  <c r="O4"/>
  <c r="B4" i="5"/>
  <c r="O22"/>
  <c r="O20"/>
  <c r="B20"/>
  <c r="O26"/>
  <c r="K43" i="2"/>
  <c r="C52"/>
  <c r="M43"/>
  <c r="B24"/>
  <c r="I43"/>
  <c r="I50"/>
  <c r="L40"/>
  <c r="L47"/>
  <c r="B30"/>
  <c r="E40"/>
  <c r="S7"/>
  <c r="S5"/>
  <c r="D52"/>
  <c r="B4"/>
  <c r="O17" i="5"/>
  <c r="O15"/>
  <c r="K15"/>
  <c r="O3"/>
  <c r="O39"/>
  <c r="M39"/>
  <c r="B38"/>
  <c r="B34"/>
  <c r="B6"/>
  <c r="F31" i="2"/>
  <c r="F33"/>
  <c r="B28"/>
  <c r="M50"/>
  <c r="O23"/>
  <c r="B23"/>
  <c r="O19"/>
  <c r="B19"/>
  <c r="O15"/>
  <c r="B15"/>
  <c r="B45"/>
  <c r="B39"/>
  <c r="K40"/>
  <c r="K47"/>
  <c r="J31"/>
  <c r="J33"/>
  <c r="P42"/>
  <c r="O27"/>
  <c r="S4"/>
  <c r="S8"/>
  <c r="U8"/>
  <c r="D31"/>
  <c r="D33"/>
  <c r="D43"/>
  <c r="N53"/>
  <c r="P39"/>
  <c r="S6"/>
  <c r="J50"/>
  <c r="J53"/>
  <c r="J47"/>
  <c r="K50"/>
  <c r="C43"/>
  <c r="E47"/>
  <c r="N47"/>
  <c r="B43"/>
  <c r="B8"/>
  <c r="L51"/>
  <c r="P41"/>
  <c r="P40"/>
  <c r="N31"/>
  <c r="N33"/>
  <c r="L31"/>
  <c r="L33"/>
  <c r="E31"/>
  <c r="E33"/>
  <c r="O7"/>
  <c r="B7"/>
  <c r="K31"/>
  <c r="K33"/>
  <c r="G31"/>
  <c r="G33"/>
  <c r="C31"/>
  <c r="C33"/>
  <c r="H34"/>
  <c r="B44"/>
  <c r="D50"/>
  <c r="D53"/>
  <c r="G43"/>
  <c r="G50"/>
  <c r="G53"/>
  <c r="B46"/>
  <c r="B5"/>
  <c r="B52"/>
  <c r="O11"/>
  <c r="B11"/>
  <c r="M31"/>
  <c r="M33"/>
  <c r="I40"/>
  <c r="B40"/>
  <c r="B41"/>
  <c r="L50"/>
  <c r="B27"/>
  <c r="M53"/>
  <c r="F51"/>
  <c r="F53"/>
  <c r="F47"/>
  <c r="I51"/>
  <c r="I53"/>
  <c r="H53"/>
  <c r="C47"/>
  <c r="C50"/>
  <c r="O3"/>
  <c r="E51"/>
  <c r="B29"/>
  <c r="H47"/>
  <c r="D47"/>
  <c r="M47"/>
  <c r="B42"/>
  <c r="P45"/>
  <c r="P43"/>
  <c r="G47"/>
  <c r="B3" i="5"/>
  <c r="B39"/>
  <c r="B47" i="2"/>
  <c r="P47"/>
  <c r="N34"/>
  <c r="O34"/>
  <c r="K51"/>
  <c r="K53"/>
  <c r="L53"/>
  <c r="I47"/>
  <c r="B50"/>
  <c r="C53"/>
  <c r="E53"/>
  <c r="O31"/>
  <c r="O33"/>
  <c r="B3"/>
  <c r="B31"/>
  <c r="B51"/>
  <c r="B53"/>
  <c r="G41" i="5"/>
  <c r="G43"/>
  <c r="M41"/>
  <c r="M43"/>
  <c r="F41"/>
  <c r="F43"/>
  <c r="H41"/>
  <c r="H43"/>
  <c r="N41"/>
  <c r="N43"/>
  <c r="L41"/>
  <c r="L43"/>
  <c r="I41"/>
  <c r="I43"/>
  <c r="D41"/>
  <c r="D43"/>
  <c r="B40"/>
  <c r="B41"/>
  <c r="E41"/>
  <c r="E43"/>
  <c r="J41"/>
  <c r="J43"/>
  <c r="K41"/>
  <c r="K43"/>
  <c r="N44"/>
  <c r="H44"/>
  <c r="O41"/>
  <c r="O43"/>
  <c r="B43"/>
  <c r="O44"/>
  <c r="K60"/>
  <c r="I60"/>
  <c r="F60"/>
  <c r="H60"/>
  <c r="L60"/>
  <c r="J60"/>
  <c r="M60"/>
  <c r="N60"/>
  <c r="G60"/>
  <c r="D60"/>
  <c r="E60"/>
  <c r="C60"/>
  <c r="O60"/>
  <c r="B60"/>
  <c r="B51"/>
</calcChain>
</file>

<file path=xl/sharedStrings.xml><?xml version="1.0" encoding="utf-8"?>
<sst xmlns="http://schemas.openxmlformats.org/spreadsheetml/2006/main" count="178" uniqueCount="83">
  <si>
    <t>PARTIDAS</t>
  </si>
  <si>
    <t>PLAN</t>
  </si>
  <si>
    <t xml:space="preserve">Total </t>
  </si>
  <si>
    <t>Ene</t>
  </si>
  <si>
    <t>Feb</t>
  </si>
  <si>
    <t>Mar</t>
  </si>
  <si>
    <t>Abr</t>
  </si>
  <si>
    <t>May</t>
  </si>
  <si>
    <t>Jun</t>
  </si>
  <si>
    <t>Jul</t>
  </si>
  <si>
    <t>Ago</t>
  </si>
  <si>
    <t>Sept</t>
  </si>
  <si>
    <t>Oct</t>
  </si>
  <si>
    <t>Nov</t>
  </si>
  <si>
    <t>Dic</t>
  </si>
  <si>
    <t>Biofertilizante</t>
  </si>
  <si>
    <t>Fisiología</t>
  </si>
  <si>
    <t>Genética</t>
  </si>
  <si>
    <t>DSA</t>
  </si>
  <si>
    <t>Informática y Comunicación</t>
  </si>
  <si>
    <t>Transporte</t>
  </si>
  <si>
    <t>Gasolina</t>
  </si>
  <si>
    <t>SCT</t>
  </si>
  <si>
    <t>Posgrado</t>
  </si>
  <si>
    <t>Total</t>
  </si>
  <si>
    <t>6. Los Palacios</t>
  </si>
  <si>
    <t>7. Servicios Interno</t>
  </si>
  <si>
    <t>Contravalor</t>
  </si>
  <si>
    <t>FONCI</t>
  </si>
  <si>
    <t>MAS</t>
  </si>
  <si>
    <t>Azofert</t>
  </si>
  <si>
    <t>Entrenamientos Cursos</t>
  </si>
  <si>
    <t>8. Transporte</t>
  </si>
  <si>
    <t>9. Otros (Eventos Cuota de inscripción)</t>
  </si>
  <si>
    <t>Alojamiento y alim</t>
  </si>
  <si>
    <t xml:space="preserve">1.    Productos </t>
  </si>
  <si>
    <t xml:space="preserve"> EcoMic</t>
  </si>
  <si>
    <t xml:space="preserve"> Quitomax</t>
  </si>
  <si>
    <t xml:space="preserve">2.    SCT </t>
  </si>
  <si>
    <t>·      UCTB</t>
  </si>
  <si>
    <t>·      A. CENTRAL</t>
  </si>
  <si>
    <t>3.    Semilla</t>
  </si>
  <si>
    <t>4.    Producciones agrícolas</t>
  </si>
  <si>
    <t>5.    Plantas Ornamentales</t>
  </si>
  <si>
    <t>Cafeteria</t>
  </si>
  <si>
    <t>Comedor</t>
  </si>
  <si>
    <t>alquileres, alojamientos</t>
  </si>
  <si>
    <t>7.    Otros </t>
  </si>
  <si>
    <t>  Eventos</t>
  </si>
  <si>
    <t>6.    Servicios Inetrnos</t>
  </si>
  <si>
    <t>cafeteria diferencial</t>
  </si>
  <si>
    <r>
      <t>3.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Fisiología</t>
    </r>
  </si>
  <si>
    <r>
      <t>5.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Informática y comunicación</t>
    </r>
  </si>
  <si>
    <t>Plan de Ingreso INCA 2018  (MCUP)</t>
  </si>
  <si>
    <t xml:space="preserve">PLAN </t>
  </si>
  <si>
    <t>Total 2060,0</t>
  </si>
  <si>
    <r>
      <t>2.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Biofertilizante</t>
    </r>
  </si>
  <si>
    <r>
      <t>4.</t>
    </r>
    <r>
      <rPr>
        <sz val="11"/>
        <color indexed="10"/>
        <rFont val="Times New Roman"/>
        <family val="1"/>
      </rPr>
      <t xml:space="preserve">    </t>
    </r>
    <r>
      <rPr>
        <sz val="11"/>
        <color indexed="10"/>
        <rFont val="Calibri"/>
        <family val="2"/>
      </rPr>
      <t>MAS</t>
    </r>
  </si>
  <si>
    <r>
      <t>1.</t>
    </r>
    <r>
      <rPr>
        <b/>
        <sz val="11"/>
        <color indexed="10"/>
        <rFont val="Calibri"/>
        <family val="2"/>
      </rPr>
      <t xml:space="preserve">    Genética </t>
    </r>
  </si>
  <si>
    <t>Mensual</t>
  </si>
  <si>
    <t>Evento</t>
  </si>
  <si>
    <t>Actividad</t>
  </si>
  <si>
    <t>Plan CUC</t>
  </si>
  <si>
    <t>E</t>
  </si>
  <si>
    <t>F</t>
  </si>
  <si>
    <t>M</t>
  </si>
  <si>
    <t>A</t>
  </si>
  <si>
    <t>J</t>
  </si>
  <si>
    <t>S</t>
  </si>
  <si>
    <t>O</t>
  </si>
  <si>
    <t>N</t>
  </si>
  <si>
    <t>D</t>
  </si>
  <si>
    <t>Doct y Maestr</t>
  </si>
  <si>
    <t>Cursos y Entrena</t>
  </si>
  <si>
    <t>Servicios Internos</t>
  </si>
  <si>
    <t>transporte</t>
  </si>
  <si>
    <t>Desglose por meses 2018</t>
  </si>
  <si>
    <t>serv</t>
  </si>
  <si>
    <t>Semestre</t>
  </si>
  <si>
    <t>Semestral</t>
  </si>
  <si>
    <t>Plan de Ingreso  INCA 2018 (135,0 MCUC)</t>
  </si>
  <si>
    <t>Plan de Ingreso  INCA 2017  135. 0 (MCUC)</t>
  </si>
  <si>
    <t>Plan de Ingreso INCA por meses  2018  (MCUP)</t>
  </si>
</sst>
</file>

<file path=xl/styles.xml><?xml version="1.0" encoding="utf-8"?>
<styleSheet xmlns="http://schemas.openxmlformats.org/spreadsheetml/2006/main">
  <numFmts count="2">
    <numFmt numFmtId="168" formatCode="0.0"/>
    <numFmt numFmtId="172" formatCode="0.00000"/>
  </numFmts>
  <fonts count="4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1"/>
      <color indexed="10"/>
      <name val="Calibri"/>
      <family val="2"/>
    </font>
    <font>
      <sz val="11"/>
      <color indexed="10"/>
      <name val="Times New Roman"/>
      <family val="1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b/>
      <sz val="11"/>
      <color indexed="10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8"/>
      <name val="Calibri"/>
      <family val="2"/>
    </font>
    <font>
      <i/>
      <sz val="12"/>
      <name val="Arial"/>
      <family val="2"/>
    </font>
    <font>
      <b/>
      <sz val="10"/>
      <name val="Arial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b/>
      <sz val="9"/>
      <color indexed="10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8"/>
      <color indexed="8"/>
      <name val="Calibri"/>
      <family val="2"/>
    </font>
    <font>
      <b/>
      <sz val="8"/>
      <color indexed="10"/>
      <name val="Calibri"/>
      <family val="2"/>
    </font>
    <font>
      <sz val="8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0000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</font>
    <font>
      <b/>
      <sz val="8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Arial"/>
      <family val="2"/>
    </font>
    <font>
      <b/>
      <sz val="11"/>
      <color rgb="FFFF0000"/>
      <name val="Arial"/>
      <family val="2"/>
    </font>
    <font>
      <b/>
      <sz val="8"/>
      <color theme="1"/>
      <name val="Calibri"/>
      <family val="2"/>
    </font>
    <font>
      <b/>
      <sz val="9"/>
      <color theme="1"/>
      <name val="Calibri"/>
      <family val="2"/>
    </font>
    <font>
      <b/>
      <sz val="9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5">
    <xf numFmtId="0" fontId="0" fillId="0" borderId="0" xfId="0"/>
    <xf numFmtId="0" fontId="8" fillId="0" borderId="0" xfId="0" applyFont="1"/>
    <xf numFmtId="2" fontId="8" fillId="0" borderId="0" xfId="0" applyNumberFormat="1" applyFont="1" applyBorder="1"/>
    <xf numFmtId="0" fontId="0" fillId="0" borderId="0" xfId="0" applyBorder="1"/>
    <xf numFmtId="168" fontId="0" fillId="0" borderId="0" xfId="0" applyNumberFormat="1" applyBorder="1"/>
    <xf numFmtId="2" fontId="0" fillId="0" borderId="0" xfId="0" applyNumberFormat="1" applyBorder="1"/>
    <xf numFmtId="0" fontId="0" fillId="0" borderId="0" xfId="0" applyFill="1" applyBorder="1"/>
    <xf numFmtId="0" fontId="10" fillId="0" borderId="0" xfId="0" applyFont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168" fontId="2" fillId="0" borderId="0" xfId="0" applyNumberFormat="1" applyFont="1" applyBorder="1" applyAlignment="1">
      <alignment horizontal="center"/>
    </xf>
    <xf numFmtId="0" fontId="10" fillId="0" borderId="0" xfId="0" applyFont="1"/>
    <xf numFmtId="2" fontId="10" fillId="0" borderId="0" xfId="0" applyNumberFormat="1" applyFont="1"/>
    <xf numFmtId="0" fontId="12" fillId="0" borderId="0" xfId="0" applyFont="1" applyFill="1" applyBorder="1" applyAlignment="1">
      <alignment horizontal="center" wrapText="1"/>
    </xf>
    <xf numFmtId="0" fontId="0" fillId="0" borderId="0" xfId="0" applyFont="1" applyFill="1" applyBorder="1"/>
    <xf numFmtId="0" fontId="0" fillId="0" borderId="0" xfId="0" applyFill="1" applyBorder="1" applyAlignment="1">
      <alignment horizontal="center"/>
    </xf>
    <xf numFmtId="0" fontId="13" fillId="0" borderId="0" xfId="0" applyFont="1" applyFill="1" applyBorder="1" applyAlignment="1">
      <alignment horizontal="center" wrapText="1"/>
    </xf>
    <xf numFmtId="168" fontId="3" fillId="0" borderId="0" xfId="0" applyNumberFormat="1" applyFont="1" applyFill="1" applyBorder="1" applyAlignment="1">
      <alignment horizontal="right"/>
    </xf>
    <xf numFmtId="168" fontId="13" fillId="0" borderId="0" xfId="0" applyNumberFormat="1" applyFont="1" applyFill="1" applyBorder="1" applyAlignment="1">
      <alignment horizontal="right" wrapText="1"/>
    </xf>
    <xf numFmtId="168" fontId="1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center"/>
    </xf>
    <xf numFmtId="168" fontId="2" fillId="0" borderId="0" xfId="0" applyNumberFormat="1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0" fillId="0" borderId="0" xfId="0" applyFont="1" applyBorder="1"/>
    <xf numFmtId="0" fontId="0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 indent="2"/>
    </xf>
    <xf numFmtId="0" fontId="10" fillId="0" borderId="1" xfId="0" applyFont="1" applyBorder="1" applyAlignment="1">
      <alignment horizontal="center" vertical="center" wrapText="1"/>
    </xf>
    <xf numFmtId="1" fontId="10" fillId="0" borderId="8" xfId="0" applyNumberFormat="1" applyFont="1" applyBorder="1" applyAlignment="1">
      <alignment horizontal="right" vertical="center" wrapText="1"/>
    </xf>
    <xf numFmtId="0" fontId="11" fillId="0" borderId="7" xfId="0" applyFont="1" applyBorder="1" applyAlignment="1">
      <alignment horizontal="center" wrapText="1"/>
    </xf>
    <xf numFmtId="1" fontId="0" fillId="0" borderId="8" xfId="0" applyNumberFormat="1" applyFont="1" applyBorder="1" applyAlignment="1">
      <alignment horizontal="right" vertical="center" wrapText="1"/>
    </xf>
    <xf numFmtId="1" fontId="0" fillId="0" borderId="9" xfId="0" applyNumberFormat="1" applyFont="1" applyBorder="1" applyAlignment="1">
      <alignment horizontal="right" vertical="center" wrapText="1"/>
    </xf>
    <xf numFmtId="1" fontId="0" fillId="0" borderId="0" xfId="0" applyNumberFormat="1" applyFont="1"/>
    <xf numFmtId="1" fontId="0" fillId="0" borderId="7" xfId="0" applyNumberFormat="1" applyFont="1" applyBorder="1" applyAlignment="1">
      <alignment horizontal="right" vertical="center" wrapText="1"/>
    </xf>
    <xf numFmtId="0" fontId="0" fillId="0" borderId="7" xfId="0" applyFont="1" applyBorder="1" applyAlignment="1">
      <alignment horizontal="center" wrapText="1"/>
    </xf>
    <xf numFmtId="1" fontId="0" fillId="0" borderId="1" xfId="0" applyNumberFormat="1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horizontal="center" wrapText="1"/>
    </xf>
    <xf numFmtId="1" fontId="10" fillId="0" borderId="8" xfId="0" applyNumberFormat="1" applyFont="1" applyBorder="1" applyAlignment="1">
      <alignment horizontal="right" wrapText="1"/>
    </xf>
    <xf numFmtId="1" fontId="10" fillId="0" borderId="7" xfId="0" applyNumberFormat="1" applyFont="1" applyBorder="1" applyAlignment="1">
      <alignment horizontal="right" vertical="center" wrapText="1"/>
    </xf>
    <xf numFmtId="2" fontId="0" fillId="0" borderId="0" xfId="0" applyNumberFormat="1" applyFont="1" applyBorder="1" applyAlignment="1">
      <alignment horizontal="center" wrapText="1"/>
    </xf>
    <xf numFmtId="2" fontId="8" fillId="0" borderId="0" xfId="0" applyNumberFormat="1" applyFont="1" applyBorder="1" applyAlignment="1">
      <alignment vertical="center" wrapText="1"/>
    </xf>
    <xf numFmtId="1" fontId="0" fillId="0" borderId="11" xfId="0" applyNumberFormat="1" applyFont="1" applyBorder="1" applyAlignment="1">
      <alignment horizontal="right" vertical="top" wrapText="1"/>
    </xf>
    <xf numFmtId="1" fontId="0" fillId="0" borderId="12" xfId="0" applyNumberFormat="1" applyFont="1" applyBorder="1" applyAlignment="1">
      <alignment horizontal="right" vertical="top" wrapText="1"/>
    </xf>
    <xf numFmtId="1" fontId="0" fillId="0" borderId="13" xfId="0" applyNumberFormat="1" applyFont="1" applyBorder="1" applyAlignment="1">
      <alignment horizontal="right" vertical="top" wrapText="1"/>
    </xf>
    <xf numFmtId="1" fontId="0" fillId="0" borderId="1" xfId="0" applyNumberFormat="1" applyFont="1" applyBorder="1" applyAlignment="1">
      <alignment horizontal="right" vertical="top" wrapText="1"/>
    </xf>
    <xf numFmtId="1" fontId="0" fillId="0" borderId="14" xfId="0" applyNumberFormat="1" applyFont="1" applyBorder="1" applyAlignment="1">
      <alignment horizontal="right" vertical="top" wrapText="1"/>
    </xf>
    <xf numFmtId="1" fontId="0" fillId="0" borderId="2" xfId="0" applyNumberFormat="1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center" wrapText="1"/>
    </xf>
    <xf numFmtId="1" fontId="8" fillId="0" borderId="0" xfId="0" applyNumberFormat="1" applyFont="1"/>
    <xf numFmtId="0" fontId="9" fillId="0" borderId="15" xfId="0" applyFont="1" applyFill="1" applyBorder="1"/>
    <xf numFmtId="0" fontId="28" fillId="0" borderId="7" xfId="0" applyFont="1" applyBorder="1" applyAlignment="1">
      <alignment horizontal="center" wrapText="1"/>
    </xf>
    <xf numFmtId="0" fontId="29" fillId="0" borderId="1" xfId="0" applyFont="1" applyBorder="1" applyAlignment="1">
      <alignment horizontal="center" vertical="center" wrapText="1"/>
    </xf>
    <xf numFmtId="0" fontId="16" fillId="0" borderId="0" xfId="1" applyFont="1" applyBorder="1"/>
    <xf numFmtId="0" fontId="30" fillId="0" borderId="0" xfId="0" applyFont="1"/>
    <xf numFmtId="0" fontId="16" fillId="0" borderId="0" xfId="1" applyFont="1" applyBorder="1" applyAlignment="1">
      <alignment horizontal="center"/>
    </xf>
    <xf numFmtId="0" fontId="0" fillId="0" borderId="0" xfId="0" applyAlignment="1">
      <alignment horizontal="center"/>
    </xf>
    <xf numFmtId="0" fontId="31" fillId="0" borderId="0" xfId="0" applyFont="1"/>
    <xf numFmtId="0" fontId="32" fillId="0" borderId="4" xfId="0" applyFont="1" applyBorder="1" applyAlignment="1">
      <alignment horizontal="center" wrapText="1"/>
    </xf>
    <xf numFmtId="0" fontId="32" fillId="0" borderId="5" xfId="0" applyFont="1" applyBorder="1" applyAlignment="1">
      <alignment horizontal="center" wrapText="1"/>
    </xf>
    <xf numFmtId="0" fontId="32" fillId="0" borderId="16" xfId="0" applyFont="1" applyBorder="1" applyAlignment="1">
      <alignment horizontal="center" wrapText="1"/>
    </xf>
    <xf numFmtId="1" fontId="33" fillId="0" borderId="5" xfId="0" applyNumberFormat="1" applyFont="1" applyBorder="1" applyAlignment="1">
      <alignment horizontal="right" wrapText="1"/>
    </xf>
    <xf numFmtId="1" fontId="17" fillId="0" borderId="5" xfId="0" applyNumberFormat="1" applyFont="1" applyBorder="1" applyAlignment="1">
      <alignment horizontal="right"/>
    </xf>
    <xf numFmtId="0" fontId="34" fillId="0" borderId="4" xfId="0" applyFont="1" applyBorder="1" applyAlignment="1">
      <alignment horizontal="center" wrapText="1"/>
    </xf>
    <xf numFmtId="1" fontId="35" fillId="0" borderId="5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/>
    </xf>
    <xf numFmtId="0" fontId="32" fillId="0" borderId="4" xfId="0" applyFont="1" applyBorder="1" applyAlignment="1">
      <alignment wrapText="1"/>
    </xf>
    <xf numFmtId="1" fontId="33" fillId="0" borderId="5" xfId="0" applyNumberFormat="1" applyFont="1" applyBorder="1" applyAlignment="1">
      <alignment horizontal="right"/>
    </xf>
    <xf numFmtId="1" fontId="0" fillId="0" borderId="0" xfId="0" applyNumberFormat="1"/>
    <xf numFmtId="1" fontId="28" fillId="0" borderId="1" xfId="0" applyNumberFormat="1" applyFont="1" applyBorder="1" applyAlignment="1">
      <alignment horizontal="right" vertical="center" wrapText="1"/>
    </xf>
    <xf numFmtId="0" fontId="28" fillId="0" borderId="4" xfId="0" applyFont="1" applyBorder="1" applyAlignment="1">
      <alignment horizontal="center" wrapText="1"/>
    </xf>
    <xf numFmtId="1" fontId="28" fillId="0" borderId="8" xfId="0" applyNumberFormat="1" applyFont="1" applyBorder="1" applyAlignment="1">
      <alignment horizontal="right" wrapText="1"/>
    </xf>
    <xf numFmtId="0" fontId="29" fillId="0" borderId="1" xfId="0" applyFont="1" applyFill="1" applyBorder="1" applyAlignment="1">
      <alignment horizontal="center" wrapText="1"/>
    </xf>
    <xf numFmtId="1" fontId="28" fillId="0" borderId="1" xfId="0" applyNumberFormat="1" applyFont="1" applyBorder="1" applyAlignment="1">
      <alignment horizontal="right" wrapText="1"/>
    </xf>
    <xf numFmtId="0" fontId="10" fillId="0" borderId="7" xfId="0" applyFont="1" applyFill="1" applyBorder="1" applyAlignment="1">
      <alignment horizontal="left" vertical="center" wrapText="1" indent="2"/>
    </xf>
    <xf numFmtId="0" fontId="10" fillId="0" borderId="1" xfId="0" applyFont="1" applyFill="1" applyBorder="1" applyAlignment="1">
      <alignment horizontal="center" vertical="center" wrapText="1"/>
    </xf>
    <xf numFmtId="1" fontId="10" fillId="0" borderId="8" xfId="0" applyNumberFormat="1" applyFont="1" applyFill="1" applyBorder="1" applyAlignment="1">
      <alignment horizontal="right" vertical="center" wrapText="1"/>
    </xf>
    <xf numFmtId="0" fontId="0" fillId="0" borderId="0" xfId="0" applyFont="1" applyFill="1"/>
    <xf numFmtId="0" fontId="0" fillId="0" borderId="0" xfId="0" applyFill="1"/>
    <xf numFmtId="0" fontId="28" fillId="0" borderId="7" xfId="0" applyFont="1" applyFill="1" applyBorder="1" applyAlignment="1">
      <alignment horizontal="center" wrapText="1"/>
    </xf>
    <xf numFmtId="0" fontId="29" fillId="0" borderId="1" xfId="0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right" vertical="center" wrapText="1"/>
    </xf>
    <xf numFmtId="1" fontId="0" fillId="0" borderId="1" xfId="0" applyNumberFormat="1" applyFont="1" applyFill="1" applyBorder="1" applyAlignment="1">
      <alignment horizontal="right" vertical="center" wrapText="1"/>
    </xf>
    <xf numFmtId="1" fontId="0" fillId="0" borderId="7" xfId="0" applyNumberFormat="1" applyFont="1" applyFill="1" applyBorder="1" applyAlignment="1">
      <alignment horizontal="right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168" fontId="0" fillId="0" borderId="0" xfId="0" applyNumberFormat="1" applyFill="1" applyBorder="1"/>
    <xf numFmtId="1" fontId="0" fillId="0" borderId="9" xfId="0" applyNumberFormat="1" applyFont="1" applyFill="1" applyBorder="1" applyAlignment="1">
      <alignment horizontal="right" vertical="center" wrapText="1"/>
    </xf>
    <xf numFmtId="1" fontId="0" fillId="0" borderId="11" xfId="0" applyNumberFormat="1" applyFont="1" applyFill="1" applyBorder="1" applyAlignment="1">
      <alignment horizontal="right" vertical="top" wrapText="1"/>
    </xf>
    <xf numFmtId="1" fontId="0" fillId="0" borderId="12" xfId="0" applyNumberFormat="1" applyFont="1" applyFill="1" applyBorder="1" applyAlignment="1">
      <alignment horizontal="right" vertical="top" wrapText="1"/>
    </xf>
    <xf numFmtId="1" fontId="0" fillId="0" borderId="13" xfId="0" applyNumberFormat="1" applyFont="1" applyFill="1" applyBorder="1" applyAlignment="1">
      <alignment horizontal="right" vertical="top" wrapText="1"/>
    </xf>
    <xf numFmtId="2" fontId="29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right" vertical="top" wrapText="1"/>
    </xf>
    <xf numFmtId="1" fontId="0" fillId="0" borderId="14" xfId="0" applyNumberFormat="1" applyFont="1" applyFill="1" applyBorder="1" applyAlignment="1">
      <alignment horizontal="right" vertical="top" wrapText="1"/>
    </xf>
    <xf numFmtId="1" fontId="0" fillId="0" borderId="17" xfId="0" applyNumberFormat="1" applyFont="1" applyFill="1" applyBorder="1" applyAlignment="1">
      <alignment horizontal="right" vertical="top" wrapText="1"/>
    </xf>
    <xf numFmtId="1" fontId="0" fillId="0" borderId="18" xfId="0" applyNumberFormat="1" applyFont="1" applyFill="1" applyBorder="1" applyAlignment="1">
      <alignment horizontal="right" vertical="top" wrapText="1"/>
    </xf>
    <xf numFmtId="1" fontId="0" fillId="0" borderId="2" xfId="0" applyNumberFormat="1" applyFont="1" applyFill="1" applyBorder="1" applyAlignment="1">
      <alignment horizontal="right" vertical="top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1" fontId="0" fillId="0" borderId="0" xfId="0" applyNumberFormat="1" applyFill="1" applyBorder="1" applyAlignment="1">
      <alignment horizontal="center" wrapText="1"/>
    </xf>
    <xf numFmtId="0" fontId="11" fillId="0" borderId="0" xfId="0" applyFont="1" applyFill="1" applyBorder="1" applyAlignment="1">
      <alignment wrapText="1"/>
    </xf>
    <xf numFmtId="2" fontId="0" fillId="0" borderId="0" xfId="0" applyNumberFormat="1" applyFill="1" applyBorder="1"/>
    <xf numFmtId="0" fontId="14" fillId="0" borderId="7" xfId="0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1" fontId="34" fillId="0" borderId="8" xfId="0" applyNumberFormat="1" applyFont="1" applyFill="1" applyBorder="1" applyAlignment="1">
      <alignment horizontal="right" vertical="center" wrapText="1"/>
    </xf>
    <xf numFmtId="1" fontId="34" fillId="0" borderId="1" xfId="0" applyNumberFormat="1" applyFont="1" applyFill="1" applyBorder="1"/>
    <xf numFmtId="1" fontId="34" fillId="0" borderId="9" xfId="0" applyNumberFormat="1" applyFont="1" applyFill="1" applyBorder="1" applyAlignment="1">
      <alignment horizontal="right" vertical="center" wrapText="1"/>
    </xf>
    <xf numFmtId="1" fontId="34" fillId="0" borderId="7" xfId="0" applyNumberFormat="1" applyFont="1" applyFill="1" applyBorder="1" applyAlignment="1">
      <alignment horizontal="right" vertical="center" wrapText="1"/>
    </xf>
    <xf numFmtId="1" fontId="34" fillId="0" borderId="1" xfId="0" applyNumberFormat="1" applyFont="1" applyFill="1" applyBorder="1" applyAlignment="1">
      <alignment horizontal="right"/>
    </xf>
    <xf numFmtId="1" fontId="34" fillId="0" borderId="14" xfId="0" applyNumberFormat="1" applyFont="1" applyFill="1" applyBorder="1" applyAlignment="1">
      <alignment horizontal="right"/>
    </xf>
    <xf numFmtId="1" fontId="34" fillId="0" borderId="4" xfId="0" applyNumberFormat="1" applyFont="1" applyFill="1" applyBorder="1" applyAlignment="1">
      <alignment horizontal="right"/>
    </xf>
    <xf numFmtId="1" fontId="34" fillId="0" borderId="6" xfId="0" applyNumberFormat="1" applyFont="1" applyFill="1" applyBorder="1" applyAlignment="1">
      <alignment horizontal="right"/>
    </xf>
    <xf numFmtId="1" fontId="34" fillId="0" borderId="19" xfId="0" applyNumberFormat="1" applyFont="1" applyFill="1" applyBorder="1" applyAlignment="1">
      <alignment horizontal="right"/>
    </xf>
    <xf numFmtId="1" fontId="34" fillId="0" borderId="16" xfId="0" applyNumberFormat="1" applyFont="1" applyFill="1" applyBorder="1" applyAlignment="1">
      <alignment horizontal="right"/>
    </xf>
    <xf numFmtId="1" fontId="34" fillId="0" borderId="1" xfId="0" applyNumberFormat="1" applyFont="1" applyFill="1" applyBorder="1" applyAlignment="1">
      <alignment horizontal="right" vertical="top"/>
    </xf>
    <xf numFmtId="1" fontId="34" fillId="0" borderId="14" xfId="0" applyNumberFormat="1" applyFont="1" applyFill="1" applyBorder="1" applyAlignment="1">
      <alignment horizontal="right" vertical="top"/>
    </xf>
    <xf numFmtId="1" fontId="34" fillId="0" borderId="3" xfId="0" applyNumberFormat="1" applyFont="1" applyFill="1" applyBorder="1" applyAlignment="1">
      <alignment horizontal="right" vertical="top"/>
    </xf>
    <xf numFmtId="1" fontId="34" fillId="0" borderId="2" xfId="0" applyNumberFormat="1" applyFont="1" applyFill="1" applyBorder="1" applyAlignment="1">
      <alignment horizontal="right" vertical="top"/>
    </xf>
    <xf numFmtId="1" fontId="34" fillId="0" borderId="7" xfId="0" applyNumberFormat="1" applyFont="1" applyFill="1" applyBorder="1" applyAlignment="1">
      <alignment horizontal="right" vertical="top"/>
    </xf>
    <xf numFmtId="1" fontId="34" fillId="0" borderId="8" xfId="0" applyNumberFormat="1" applyFont="1" applyFill="1" applyBorder="1" applyAlignment="1">
      <alignment horizontal="right" vertical="top" wrapText="1"/>
    </xf>
    <xf numFmtId="0" fontId="0" fillId="0" borderId="1" xfId="0" applyFont="1" applyFill="1" applyBorder="1" applyAlignment="1">
      <alignment horizontal="center" vertical="center" wrapText="1"/>
    </xf>
    <xf numFmtId="1" fontId="27" fillId="0" borderId="0" xfId="0" applyNumberFormat="1" applyFont="1"/>
    <xf numFmtId="0" fontId="36" fillId="0" borderId="20" xfId="0" applyFont="1" applyBorder="1"/>
    <xf numFmtId="0" fontId="36" fillId="0" borderId="21" xfId="0" applyFont="1" applyBorder="1"/>
    <xf numFmtId="0" fontId="36" fillId="0" borderId="22" xfId="0" applyFont="1" applyBorder="1"/>
    <xf numFmtId="0" fontId="36" fillId="0" borderId="3" xfId="0" applyFont="1" applyBorder="1"/>
    <xf numFmtId="0" fontId="36" fillId="0" borderId="14" xfId="0" applyFont="1" applyBorder="1"/>
    <xf numFmtId="0" fontId="36" fillId="0" borderId="2" xfId="0" applyFont="1" applyBorder="1"/>
    <xf numFmtId="2" fontId="36" fillId="0" borderId="1" xfId="0" applyNumberFormat="1" applyFont="1" applyBorder="1"/>
    <xf numFmtId="0" fontId="37" fillId="0" borderId="23" xfId="0" applyFont="1" applyFill="1" applyBorder="1" applyAlignment="1">
      <alignment horizontal="center" wrapText="1"/>
    </xf>
    <xf numFmtId="0" fontId="36" fillId="0" borderId="9" xfId="0" applyFont="1" applyBorder="1"/>
    <xf numFmtId="0" fontId="37" fillId="0" borderId="3" xfId="0" applyFont="1" applyBorder="1"/>
    <xf numFmtId="0" fontId="37" fillId="0" borderId="14" xfId="0" applyFont="1" applyBorder="1"/>
    <xf numFmtId="2" fontId="36" fillId="0" borderId="14" xfId="0" applyNumberFormat="1" applyFont="1" applyBorder="1" applyAlignment="1">
      <alignment horizontal="center" wrapText="1"/>
    </xf>
    <xf numFmtId="2" fontId="36" fillId="0" borderId="2" xfId="0" applyNumberFormat="1" applyFont="1" applyBorder="1" applyAlignment="1">
      <alignment horizontal="center" wrapText="1"/>
    </xf>
    <xf numFmtId="2" fontId="37" fillId="0" borderId="8" xfId="0" applyNumberFormat="1" applyFont="1" applyBorder="1" applyAlignment="1">
      <alignment vertical="center" wrapText="1"/>
    </xf>
    <xf numFmtId="0" fontId="37" fillId="0" borderId="3" xfId="0" applyFont="1" applyFill="1" applyBorder="1" applyAlignment="1">
      <alignment horizontal="center" wrapText="1"/>
    </xf>
    <xf numFmtId="1" fontId="0" fillId="0" borderId="1" xfId="0" applyNumberFormat="1" applyFont="1" applyFill="1" applyBorder="1"/>
    <xf numFmtId="0" fontId="37" fillId="0" borderId="1" xfId="0" applyFont="1" applyFill="1" applyBorder="1" applyAlignment="1">
      <alignment horizontal="center" wrapText="1"/>
    </xf>
    <xf numFmtId="0" fontId="37" fillId="0" borderId="8" xfId="0" applyFont="1" applyFill="1" applyBorder="1" applyAlignment="1">
      <alignment horizontal="center" wrapText="1"/>
    </xf>
    <xf numFmtId="1" fontId="36" fillId="0" borderId="8" xfId="0" applyNumberFormat="1" applyFont="1" applyFill="1" applyBorder="1" applyAlignment="1">
      <alignment horizontal="center" wrapText="1"/>
    </xf>
    <xf numFmtId="1" fontId="37" fillId="0" borderId="7" xfId="0" applyNumberFormat="1" applyFont="1" applyFill="1" applyBorder="1" applyAlignment="1">
      <alignment vertical="center" wrapText="1"/>
    </xf>
    <xf numFmtId="0" fontId="18" fillId="0" borderId="0" xfId="0" applyFont="1" applyBorder="1"/>
    <xf numFmtId="0" fontId="19" fillId="2" borderId="5" xfId="0" applyFont="1" applyFill="1" applyBorder="1"/>
    <xf numFmtId="0" fontId="19" fillId="2" borderId="16" xfId="0" applyFont="1" applyFill="1" applyBorder="1"/>
    <xf numFmtId="0" fontId="20" fillId="0" borderId="5" xfId="0" applyFont="1" applyBorder="1"/>
    <xf numFmtId="0" fontId="20" fillId="0" borderId="16" xfId="0" applyFont="1" applyBorder="1"/>
    <xf numFmtId="0" fontId="19" fillId="0" borderId="24" xfId="0" applyFont="1" applyBorder="1"/>
    <xf numFmtId="0" fontId="18" fillId="0" borderId="24" xfId="0" applyFont="1" applyBorder="1"/>
    <xf numFmtId="0" fontId="18" fillId="0" borderId="25" xfId="0" applyFont="1" applyBorder="1"/>
    <xf numFmtId="0" fontId="18" fillId="0" borderId="26" xfId="0" applyFont="1" applyBorder="1"/>
    <xf numFmtId="0" fontId="18" fillId="0" borderId="27" xfId="0" applyFont="1" applyBorder="1"/>
    <xf numFmtId="0" fontId="18" fillId="0" borderId="28" xfId="0" applyFont="1" applyBorder="1"/>
    <xf numFmtId="0" fontId="18" fillId="0" borderId="29" xfId="0" applyFont="1" applyBorder="1"/>
    <xf numFmtId="0" fontId="19" fillId="0" borderId="26" xfId="0" applyFont="1" applyBorder="1"/>
    <xf numFmtId="0" fontId="18" fillId="0" borderId="30" xfId="0" applyFont="1" applyBorder="1"/>
    <xf numFmtId="0" fontId="19" fillId="0" borderId="31" xfId="0" applyFont="1" applyBorder="1"/>
    <xf numFmtId="0" fontId="21" fillId="0" borderId="30" xfId="0" applyFont="1" applyBorder="1"/>
    <xf numFmtId="0" fontId="22" fillId="0" borderId="30" xfId="0" applyFont="1" applyBorder="1"/>
    <xf numFmtId="0" fontId="22" fillId="0" borderId="24" xfId="0" applyFont="1" applyBorder="1"/>
    <xf numFmtId="0" fontId="21" fillId="0" borderId="26" xfId="0" applyFont="1" applyBorder="1"/>
    <xf numFmtId="0" fontId="19" fillId="0" borderId="30" xfId="0" applyFont="1" applyBorder="1"/>
    <xf numFmtId="168" fontId="20" fillId="0" borderId="5" xfId="0" applyNumberFormat="1" applyFont="1" applyBorder="1"/>
    <xf numFmtId="0" fontId="18" fillId="0" borderId="30" xfId="0" applyFont="1" applyFill="1" applyBorder="1"/>
    <xf numFmtId="0" fontId="19" fillId="0" borderId="30" xfId="0" applyFont="1" applyFill="1" applyBorder="1"/>
    <xf numFmtId="0" fontId="20" fillId="0" borderId="5" xfId="0" applyFont="1" applyBorder="1" applyAlignment="1">
      <alignment horizontal="right"/>
    </xf>
    <xf numFmtId="0" fontId="38" fillId="0" borderId="5" xfId="0" applyFont="1" applyFill="1" applyBorder="1"/>
    <xf numFmtId="2" fontId="39" fillId="0" borderId="26" xfId="0" applyNumberFormat="1" applyFont="1" applyBorder="1" applyAlignment="1">
      <alignment horizontal="center"/>
    </xf>
    <xf numFmtId="1" fontId="39" fillId="0" borderId="26" xfId="0" applyNumberFormat="1" applyFont="1" applyBorder="1" applyAlignment="1">
      <alignment horizontal="center"/>
    </xf>
    <xf numFmtId="1" fontId="38" fillId="0" borderId="5" xfId="0" applyNumberFormat="1" applyFont="1" applyBorder="1" applyAlignment="1">
      <alignment horizontal="right"/>
    </xf>
    <xf numFmtId="0" fontId="20" fillId="2" borderId="5" xfId="0" applyFont="1" applyFill="1" applyBorder="1"/>
    <xf numFmtId="1" fontId="20" fillId="2" borderId="5" xfId="0" applyNumberFormat="1" applyFont="1" applyFill="1" applyBorder="1"/>
    <xf numFmtId="1" fontId="20" fillId="2" borderId="16" xfId="0" applyNumberFormat="1" applyFont="1" applyFill="1" applyBorder="1"/>
    <xf numFmtId="0" fontId="19" fillId="0" borderId="0" xfId="0" applyFont="1" applyBorder="1"/>
    <xf numFmtId="2" fontId="19" fillId="0" borderId="0" xfId="0" applyNumberFormat="1" applyFont="1" applyBorder="1"/>
    <xf numFmtId="0" fontId="20" fillId="0" borderId="0" xfId="0" applyFont="1"/>
    <xf numFmtId="0" fontId="40" fillId="0" borderId="3" xfId="0" applyFont="1" applyBorder="1"/>
    <xf numFmtId="1" fontId="40" fillId="0" borderId="14" xfId="0" applyNumberFormat="1" applyFont="1" applyBorder="1"/>
    <xf numFmtId="1" fontId="40" fillId="0" borderId="2" xfId="0" applyNumberFormat="1" applyFont="1" applyBorder="1"/>
    <xf numFmtId="1" fontId="40" fillId="0" borderId="1" xfId="0" applyNumberFormat="1" applyFont="1" applyBorder="1"/>
    <xf numFmtId="0" fontId="40" fillId="0" borderId="23" xfId="0" applyFont="1" applyBorder="1"/>
    <xf numFmtId="172" fontId="40" fillId="0" borderId="9" xfId="0" applyNumberFormat="1" applyFont="1" applyBorder="1"/>
    <xf numFmtId="1" fontId="40" fillId="0" borderId="9" xfId="0" applyNumberFormat="1" applyFont="1" applyBorder="1"/>
    <xf numFmtId="1" fontId="40" fillId="0" borderId="8" xfId="0" applyNumberFormat="1" applyFont="1" applyBorder="1"/>
    <xf numFmtId="1" fontId="40" fillId="0" borderId="23" xfId="0" applyNumberFormat="1" applyFont="1" applyBorder="1"/>
    <xf numFmtId="1" fontId="40" fillId="0" borderId="7" xfId="0" applyNumberFormat="1" applyFont="1" applyBorder="1"/>
    <xf numFmtId="0" fontId="23" fillId="2" borderId="4" xfId="0" applyFont="1" applyFill="1" applyBorder="1"/>
    <xf numFmtId="0" fontId="24" fillId="0" borderId="4" xfId="0" applyFont="1" applyBorder="1"/>
    <xf numFmtId="0" fontId="25" fillId="0" borderId="32" xfId="0" applyFont="1" applyBorder="1"/>
    <xf numFmtId="0" fontId="25" fillId="0" borderId="33" xfId="0" applyFont="1" applyBorder="1"/>
    <xf numFmtId="0" fontId="25" fillId="0" borderId="34" xfId="0" applyFont="1" applyBorder="1"/>
    <xf numFmtId="0" fontId="23" fillId="0" borderId="32" xfId="0" applyFont="1" applyBorder="1"/>
    <xf numFmtId="0" fontId="23" fillId="0" borderId="33" xfId="0" applyFont="1" applyBorder="1"/>
    <xf numFmtId="0" fontId="23" fillId="0" borderId="24" xfId="0" applyFont="1" applyBorder="1"/>
    <xf numFmtId="0" fontId="23" fillId="0" borderId="26" xfId="0" applyFont="1" applyBorder="1"/>
    <xf numFmtId="0" fontId="25" fillId="0" borderId="30" xfId="0" applyFont="1" applyBorder="1"/>
    <xf numFmtId="0" fontId="25" fillId="0" borderId="26" xfId="0" applyFont="1" applyBorder="1"/>
    <xf numFmtId="0" fontId="15" fillId="0" borderId="30" xfId="0" applyFont="1" applyBorder="1"/>
    <xf numFmtId="0" fontId="25" fillId="0" borderId="24" xfId="0" applyFont="1" applyBorder="1"/>
    <xf numFmtId="0" fontId="25" fillId="0" borderId="30" xfId="0" applyFont="1" applyFill="1" applyBorder="1"/>
    <xf numFmtId="0" fontId="24" fillId="2" borderId="4" xfId="0" applyFont="1" applyFill="1" applyBorder="1"/>
    <xf numFmtId="0" fontId="23" fillId="0" borderId="0" xfId="0" applyFont="1" applyBorder="1"/>
    <xf numFmtId="0" fontId="41" fillId="0" borderId="35" xfId="0" applyFont="1" applyBorder="1"/>
    <xf numFmtId="0" fontId="42" fillId="0" borderId="1" xfId="0" applyFont="1" applyBorder="1"/>
    <xf numFmtId="0" fontId="26" fillId="0" borderId="0" xfId="0" applyFont="1" applyAlignment="1">
      <alignment horizontal="center"/>
    </xf>
    <xf numFmtId="0" fontId="43" fillId="0" borderId="4" xfId="0" applyFont="1" applyBorder="1" applyAlignment="1">
      <alignment horizontal="center" wrapText="1"/>
    </xf>
    <xf numFmtId="0" fontId="43" fillId="0" borderId="5" xfId="0" applyFont="1" applyBorder="1" applyAlignment="1">
      <alignment horizontal="center" wrapText="1"/>
    </xf>
    <xf numFmtId="0" fontId="43" fillId="0" borderId="16" xfId="0" applyFont="1" applyBorder="1" applyAlignment="1">
      <alignment horizontal="center" wrapText="1"/>
    </xf>
    <xf numFmtId="0" fontId="43" fillId="0" borderId="4" xfId="0" applyFont="1" applyBorder="1" applyAlignment="1">
      <alignment wrapText="1"/>
    </xf>
    <xf numFmtId="0" fontId="44" fillId="0" borderId="0" xfId="1" applyFont="1" applyBorder="1" applyAlignment="1">
      <alignment horizontal="center"/>
    </xf>
    <xf numFmtId="0" fontId="43" fillId="0" borderId="0" xfId="0" applyFont="1"/>
    <xf numFmtId="1" fontId="43" fillId="0" borderId="5" xfId="0" applyNumberFormat="1" applyFont="1" applyBorder="1" applyAlignment="1">
      <alignment horizontal="right" wrapText="1"/>
    </xf>
    <xf numFmtId="1" fontId="45" fillId="0" borderId="5" xfId="0" applyNumberFormat="1" applyFont="1" applyBorder="1" applyAlignment="1">
      <alignment horizontal="right"/>
    </xf>
    <xf numFmtId="1" fontId="43" fillId="0" borderId="5" xfId="0" applyNumberFormat="1" applyFont="1" applyBorder="1" applyAlignment="1">
      <alignment horizontal="right"/>
    </xf>
    <xf numFmtId="0" fontId="46" fillId="0" borderId="4" xfId="0" applyFont="1" applyBorder="1"/>
    <xf numFmtId="0" fontId="47" fillId="0" borderId="5" xfId="0" applyFont="1" applyBorder="1"/>
    <xf numFmtId="0" fontId="47" fillId="0" borderId="5" xfId="0" applyFont="1" applyBorder="1" applyAlignment="1">
      <alignment horizontal="right"/>
    </xf>
    <xf numFmtId="0" fontId="48" fillId="3" borderId="5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74"/>
  <sheetViews>
    <sheetView tabSelected="1" zoomScale="91" zoomScaleNormal="91" workbookViewId="0">
      <selection activeCell="T43" sqref="T43"/>
    </sheetView>
  </sheetViews>
  <sheetFormatPr baseColWidth="10" defaultRowHeight="15"/>
  <cols>
    <col min="1" max="1" width="19.42578125" customWidth="1"/>
    <col min="2" max="2" width="8.28515625" customWidth="1"/>
    <col min="3" max="3" width="7.5703125" customWidth="1"/>
    <col min="4" max="4" width="8.28515625" customWidth="1"/>
    <col min="5" max="5" width="6.42578125" customWidth="1"/>
    <col min="6" max="6" width="6.5703125" customWidth="1"/>
    <col min="7" max="7" width="7.28515625" customWidth="1"/>
    <col min="8" max="8" width="6.28515625" customWidth="1"/>
    <col min="9" max="9" width="7.28515625" customWidth="1"/>
    <col min="10" max="10" width="4.7109375" customWidth="1"/>
    <col min="11" max="11" width="8.42578125" customWidth="1"/>
    <col min="12" max="12" width="8.28515625" customWidth="1"/>
    <col min="13" max="13" width="6.7109375" customWidth="1"/>
    <col min="14" max="14" width="7.42578125" customWidth="1"/>
    <col min="15" max="15" width="9.42578125" customWidth="1"/>
  </cols>
  <sheetData>
    <row r="1" spans="1:28" ht="15.75" thickBot="1">
      <c r="A1" s="25"/>
      <c r="B1" s="25"/>
      <c r="C1" s="1" t="s">
        <v>80</v>
      </c>
      <c r="D1" s="1"/>
      <c r="E1" s="1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15.75" thickBot="1">
      <c r="A2" s="26" t="s">
        <v>0</v>
      </c>
      <c r="B2" s="27" t="s">
        <v>1</v>
      </c>
      <c r="C2" s="28" t="s">
        <v>3</v>
      </c>
      <c r="D2" s="29" t="s">
        <v>4</v>
      </c>
      <c r="E2" s="30" t="s">
        <v>5</v>
      </c>
      <c r="F2" s="30" t="s">
        <v>6</v>
      </c>
      <c r="G2" s="30" t="s">
        <v>7</v>
      </c>
      <c r="H2" s="30" t="s">
        <v>8</v>
      </c>
      <c r="I2" s="30" t="s">
        <v>9</v>
      </c>
      <c r="J2" s="30" t="s">
        <v>10</v>
      </c>
      <c r="K2" s="30" t="s">
        <v>11</v>
      </c>
      <c r="L2" s="30" t="s">
        <v>12</v>
      </c>
      <c r="M2" s="31" t="s">
        <v>13</v>
      </c>
      <c r="N2" s="32" t="s">
        <v>14</v>
      </c>
      <c r="O2" s="33" t="s">
        <v>24</v>
      </c>
      <c r="P2" s="25"/>
    </row>
    <row r="3" spans="1:28" ht="27.75" customHeight="1" thickBot="1">
      <c r="A3" s="34" t="s">
        <v>58</v>
      </c>
      <c r="B3" s="35">
        <f>O3/1000</f>
        <v>12.5</v>
      </c>
      <c r="C3" s="36">
        <f>C5+C4+C6</f>
        <v>0</v>
      </c>
      <c r="D3" s="36">
        <f t="shared" ref="D3:N3" si="0">D5+D4+D6</f>
        <v>0</v>
      </c>
      <c r="E3" s="36">
        <f t="shared" si="0"/>
        <v>0</v>
      </c>
      <c r="F3" s="36">
        <f t="shared" si="0"/>
        <v>0</v>
      </c>
      <c r="G3" s="36">
        <f t="shared" si="0"/>
        <v>0</v>
      </c>
      <c r="H3" s="36">
        <f t="shared" si="0"/>
        <v>3000</v>
      </c>
      <c r="I3" s="36">
        <f t="shared" si="0"/>
        <v>0</v>
      </c>
      <c r="J3" s="36">
        <f t="shared" si="0"/>
        <v>0</v>
      </c>
      <c r="K3" s="36">
        <f t="shared" si="0"/>
        <v>1000</v>
      </c>
      <c r="L3" s="36">
        <f t="shared" si="0"/>
        <v>6300</v>
      </c>
      <c r="M3" s="36">
        <f t="shared" si="0"/>
        <v>0</v>
      </c>
      <c r="N3" s="36">
        <f t="shared" si="0"/>
        <v>2200</v>
      </c>
      <c r="O3" s="36">
        <f>C3+D3+E3+F3+G3+H3+J3+K3+L3+M3+N3</f>
        <v>12500</v>
      </c>
      <c r="P3" s="7"/>
      <c r="Q3" s="7"/>
      <c r="R3" s="7"/>
      <c r="S3" s="7"/>
      <c r="T3" s="7"/>
      <c r="U3" s="7"/>
      <c r="V3" s="7"/>
      <c r="W3" s="7"/>
      <c r="X3" s="7"/>
      <c r="Y3" s="7"/>
      <c r="Z3" s="8"/>
      <c r="AA3" s="8"/>
      <c r="AB3" s="3"/>
    </row>
    <row r="4" spans="1:28" ht="15.75" thickBot="1">
      <c r="A4" s="59" t="s">
        <v>22</v>
      </c>
      <c r="B4" s="60">
        <f t="shared" ref="B4:B29" si="1">O4/1000</f>
        <v>2.9</v>
      </c>
      <c r="C4" s="38"/>
      <c r="D4" s="38"/>
      <c r="E4" s="38"/>
      <c r="F4" s="38"/>
      <c r="G4" s="38"/>
      <c r="H4" s="89"/>
      <c r="I4" s="89"/>
      <c r="J4" s="89"/>
      <c r="K4" s="89"/>
      <c r="L4" s="38">
        <v>2900</v>
      </c>
      <c r="M4" s="39"/>
      <c r="N4" s="77"/>
      <c r="O4" s="38">
        <f>C4+D4+E4+F4+G4+H4+J4+K4+L4+M4+N4</f>
        <v>2900</v>
      </c>
      <c r="P4" s="9"/>
      <c r="Q4" s="9"/>
      <c r="R4" s="9" t="s">
        <v>77</v>
      </c>
      <c r="S4" s="9">
        <f>O27</f>
        <v>20800</v>
      </c>
      <c r="T4" s="9"/>
      <c r="U4" s="9"/>
      <c r="V4" s="9"/>
      <c r="W4" s="9"/>
      <c r="X4" s="9"/>
      <c r="Y4" s="9"/>
      <c r="Z4" s="5"/>
      <c r="AA4" s="5"/>
      <c r="AB4" s="3"/>
    </row>
    <row r="5" spans="1:28" ht="15.75" thickBot="1">
      <c r="A5" s="59" t="s">
        <v>23</v>
      </c>
      <c r="B5" s="60">
        <f t="shared" si="1"/>
        <v>3.2</v>
      </c>
      <c r="C5" s="38"/>
      <c r="D5" s="38"/>
      <c r="E5" s="38"/>
      <c r="F5" s="38"/>
      <c r="G5" s="38"/>
      <c r="H5" s="89"/>
      <c r="I5" s="89"/>
      <c r="J5" s="89"/>
      <c r="K5" s="144">
        <v>1000</v>
      </c>
      <c r="L5" s="38"/>
      <c r="M5" s="40"/>
      <c r="N5" s="41">
        <v>2200</v>
      </c>
      <c r="O5" s="38">
        <f>C5+D5+E5+F5+G5+H5+J5+K5+L5+M5+N5</f>
        <v>3200</v>
      </c>
      <c r="P5" s="9"/>
      <c r="Q5" s="9"/>
      <c r="R5" s="9" t="s">
        <v>22</v>
      </c>
      <c r="S5" s="9">
        <f>O4+O8+O12+O16+O20+O24</f>
        <v>40000</v>
      </c>
      <c r="T5" s="9"/>
      <c r="U5" s="9"/>
      <c r="V5" s="9"/>
      <c r="W5" s="9"/>
      <c r="X5" s="9"/>
      <c r="Y5" s="9"/>
      <c r="Z5" s="5"/>
      <c r="AA5" s="5"/>
      <c r="AB5" s="3"/>
    </row>
    <row r="6" spans="1:28" ht="31.5" customHeight="1" thickBot="1">
      <c r="A6" s="59" t="s">
        <v>31</v>
      </c>
      <c r="B6" s="60">
        <f t="shared" si="1"/>
        <v>6.4</v>
      </c>
      <c r="C6" s="38"/>
      <c r="D6" s="38"/>
      <c r="E6" s="38"/>
      <c r="F6" s="38"/>
      <c r="G6" s="38"/>
      <c r="H6" s="89">
        <v>3000</v>
      </c>
      <c r="I6" s="89"/>
      <c r="J6" s="89"/>
      <c r="K6" s="89"/>
      <c r="L6" s="38">
        <v>3400</v>
      </c>
      <c r="M6" s="77"/>
      <c r="N6" s="38"/>
      <c r="O6" s="38">
        <f>C6+D6+E6+F6+G6+H6+J6+K6+L6+M6+N6</f>
        <v>6400</v>
      </c>
      <c r="P6" s="9"/>
      <c r="Q6" s="9"/>
      <c r="R6" s="9" t="s">
        <v>23</v>
      </c>
      <c r="S6" s="9">
        <f>O5+O6+O9+O10+O13+O14+O17+O18+O21+O22+O25+O26</f>
        <v>48200</v>
      </c>
      <c r="T6" s="9"/>
      <c r="U6" s="9"/>
      <c r="V6" s="9"/>
      <c r="W6" s="9"/>
      <c r="X6" s="9"/>
      <c r="Y6" s="9"/>
      <c r="Z6" s="5"/>
      <c r="AA6" s="5"/>
      <c r="AB6" s="3"/>
    </row>
    <row r="7" spans="1:28" s="86" customFormat="1" ht="25.5" customHeight="1" thickBot="1">
      <c r="A7" s="82" t="s">
        <v>56</v>
      </c>
      <c r="B7" s="83">
        <f>O7/1000</f>
        <v>22.4</v>
      </c>
      <c r="C7" s="84">
        <f>C9+C8+C10</f>
        <v>0</v>
      </c>
      <c r="D7" s="84">
        <f t="shared" ref="D7:N7" si="2">D9+D8+D10</f>
        <v>0</v>
      </c>
      <c r="E7" s="84">
        <f t="shared" si="2"/>
        <v>2000</v>
      </c>
      <c r="F7" s="84">
        <f t="shared" si="2"/>
        <v>0</v>
      </c>
      <c r="G7" s="84">
        <f t="shared" si="2"/>
        <v>0</v>
      </c>
      <c r="H7" s="84">
        <f t="shared" si="2"/>
        <v>0</v>
      </c>
      <c r="I7" s="84">
        <f t="shared" si="2"/>
        <v>13000</v>
      </c>
      <c r="J7" s="84">
        <f t="shared" si="2"/>
        <v>0</v>
      </c>
      <c r="K7" s="84">
        <f t="shared" si="2"/>
        <v>0</v>
      </c>
      <c r="L7" s="84">
        <f t="shared" si="2"/>
        <v>0</v>
      </c>
      <c r="M7" s="84">
        <f t="shared" si="2"/>
        <v>7400</v>
      </c>
      <c r="N7" s="84">
        <f t="shared" si="2"/>
        <v>0</v>
      </c>
      <c r="O7" s="84">
        <f>C7+D7+E7+F7+G7+H7+I7+J7+K7+L7+M7+N7</f>
        <v>22400</v>
      </c>
      <c r="P7" s="104"/>
      <c r="Q7" s="105"/>
      <c r="R7" s="105" t="s">
        <v>60</v>
      </c>
      <c r="S7" s="106">
        <f>O30</f>
        <v>26000</v>
      </c>
      <c r="T7" s="105"/>
      <c r="U7" s="105">
        <v>136000</v>
      </c>
      <c r="V7" s="105"/>
      <c r="W7" s="105"/>
      <c r="X7" s="107"/>
      <c r="Y7" s="105"/>
      <c r="Z7" s="108"/>
      <c r="AA7" s="108"/>
      <c r="AB7" s="6"/>
    </row>
    <row r="8" spans="1:28" s="86" customFormat="1" ht="15.75" thickBot="1">
      <c r="A8" s="109" t="s">
        <v>22</v>
      </c>
      <c r="B8" s="110">
        <f t="shared" si="1"/>
        <v>10</v>
      </c>
      <c r="C8" s="111"/>
      <c r="D8" s="111"/>
      <c r="E8" s="111"/>
      <c r="F8" s="111"/>
      <c r="G8" s="112"/>
      <c r="H8" s="111"/>
      <c r="I8" s="111">
        <v>5000</v>
      </c>
      <c r="J8" s="111"/>
      <c r="K8" s="111"/>
      <c r="L8" s="111"/>
      <c r="M8" s="113">
        <v>5000</v>
      </c>
      <c r="N8" s="114"/>
      <c r="O8" s="111">
        <f>C8+D8+E8+F8+G8+H8+I8+J8+K8+L8+M8+N8</f>
        <v>10000</v>
      </c>
      <c r="P8" s="104"/>
      <c r="Q8" s="105"/>
      <c r="R8" s="105"/>
      <c r="S8" s="106">
        <f>S4+S5+S6+S7</f>
        <v>135000</v>
      </c>
      <c r="T8" s="105"/>
      <c r="U8" s="106">
        <f>U7-S8</f>
        <v>1000</v>
      </c>
      <c r="V8" s="105"/>
      <c r="W8" s="105"/>
      <c r="X8" s="107"/>
      <c r="Y8" s="105"/>
      <c r="Z8" s="108"/>
      <c r="AA8" s="108"/>
      <c r="AB8" s="6"/>
    </row>
    <row r="9" spans="1:28" s="86" customFormat="1" ht="15.75" thickBot="1">
      <c r="A9" s="109" t="s">
        <v>23</v>
      </c>
      <c r="B9" s="110">
        <f t="shared" si="1"/>
        <v>10</v>
      </c>
      <c r="C9" s="115"/>
      <c r="D9" s="116"/>
      <c r="E9" s="115">
        <v>2000</v>
      </c>
      <c r="F9" s="115"/>
      <c r="G9" s="115"/>
      <c r="H9" s="117"/>
      <c r="I9" s="118">
        <v>8000</v>
      </c>
      <c r="J9" s="115"/>
      <c r="K9" s="119"/>
      <c r="L9" s="120"/>
      <c r="M9" s="116"/>
      <c r="N9" s="115"/>
      <c r="O9" s="111">
        <f>C9+D9+E9+F9+G9+H9+I9+J9+K9+L9+M9+N9</f>
        <v>10000</v>
      </c>
      <c r="P9" s="13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s="86" customFormat="1" ht="30.75" thickBot="1">
      <c r="A10" s="109" t="s">
        <v>31</v>
      </c>
      <c r="B10" s="110">
        <f t="shared" si="1"/>
        <v>2.4</v>
      </c>
      <c r="C10" s="121"/>
      <c r="D10" s="122"/>
      <c r="E10" s="121"/>
      <c r="F10" s="123"/>
      <c r="G10" s="121"/>
      <c r="H10" s="124"/>
      <c r="I10" s="121"/>
      <c r="J10" s="122"/>
      <c r="K10" s="121"/>
      <c r="L10" s="121"/>
      <c r="M10" s="124">
        <v>2400</v>
      </c>
      <c r="N10" s="125"/>
      <c r="O10" s="126">
        <f>C10+D10+E10+F10+G10+H10+I10+J10+K10+L10+M10+N10</f>
        <v>2400</v>
      </c>
      <c r="P10" s="13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26.25" customHeight="1" thickBot="1">
      <c r="A11" s="34" t="s">
        <v>51</v>
      </c>
      <c r="B11" s="35">
        <f>O11/1000</f>
        <v>31</v>
      </c>
      <c r="C11" s="36">
        <f>C13+C12+C14</f>
        <v>0</v>
      </c>
      <c r="D11" s="36">
        <f t="shared" ref="D11:N11" si="3">D13+D12+D14</f>
        <v>0</v>
      </c>
      <c r="E11" s="36">
        <f t="shared" si="3"/>
        <v>0</v>
      </c>
      <c r="F11" s="36">
        <f t="shared" si="3"/>
        <v>500</v>
      </c>
      <c r="G11" s="36">
        <f t="shared" si="3"/>
        <v>8000</v>
      </c>
      <c r="H11" s="36">
        <f t="shared" si="3"/>
        <v>3000</v>
      </c>
      <c r="I11" s="36">
        <f t="shared" si="3"/>
        <v>3000</v>
      </c>
      <c r="J11" s="36">
        <f t="shared" si="3"/>
        <v>0</v>
      </c>
      <c r="K11" s="36">
        <f t="shared" si="3"/>
        <v>2000</v>
      </c>
      <c r="L11" s="36">
        <f t="shared" si="3"/>
        <v>300</v>
      </c>
      <c r="M11" s="36">
        <f t="shared" si="3"/>
        <v>14000</v>
      </c>
      <c r="N11" s="36">
        <f t="shared" si="3"/>
        <v>200</v>
      </c>
      <c r="O11" s="36">
        <f t="shared" ref="O11:O26" si="4">C11+D11+E11+F11+G11+H11+I11+J11+K11+L11+M11+N11</f>
        <v>31000</v>
      </c>
      <c r="P11" s="24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75" thickBot="1">
      <c r="A12" s="42" t="s">
        <v>22</v>
      </c>
      <c r="B12" s="127">
        <f t="shared" si="1"/>
        <v>25</v>
      </c>
      <c r="C12" s="38"/>
      <c r="D12" s="38"/>
      <c r="E12" s="38"/>
      <c r="F12" s="38"/>
      <c r="G12" s="38">
        <v>8000</v>
      </c>
      <c r="H12" s="38"/>
      <c r="I12" s="38">
        <v>3000</v>
      </c>
      <c r="J12" s="38"/>
      <c r="K12" s="38"/>
      <c r="L12" s="38"/>
      <c r="M12" s="39">
        <v>14000</v>
      </c>
      <c r="N12" s="41"/>
      <c r="O12" s="38">
        <f t="shared" si="4"/>
        <v>25000</v>
      </c>
      <c r="P12" s="24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75" thickBot="1">
      <c r="A13" s="37" t="s">
        <v>23</v>
      </c>
      <c r="B13" s="127">
        <f t="shared" si="1"/>
        <v>2</v>
      </c>
      <c r="C13" s="50"/>
      <c r="D13" s="51"/>
      <c r="E13" s="51"/>
      <c r="F13" s="51"/>
      <c r="G13" s="51"/>
      <c r="H13" s="51"/>
      <c r="I13" s="51"/>
      <c r="J13" s="51"/>
      <c r="K13" s="51">
        <v>2000</v>
      </c>
      <c r="L13" s="51"/>
      <c r="M13" s="51"/>
      <c r="N13" s="52"/>
      <c r="O13" s="38">
        <f t="shared" si="4"/>
        <v>2000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3"/>
      <c r="AA13" s="3"/>
      <c r="AB13" s="3"/>
    </row>
    <row r="14" spans="1:28" ht="30.75" thickBot="1">
      <c r="A14" s="37" t="s">
        <v>31</v>
      </c>
      <c r="B14" s="127">
        <f t="shared" si="1"/>
        <v>4</v>
      </c>
      <c r="C14" s="53"/>
      <c r="D14" s="53"/>
      <c r="E14" s="54"/>
      <c r="F14" s="53">
        <v>500</v>
      </c>
      <c r="G14" s="53"/>
      <c r="H14" s="100">
        <v>3000</v>
      </c>
      <c r="I14" s="53"/>
      <c r="J14" s="54"/>
      <c r="K14" s="53"/>
      <c r="L14" s="53">
        <v>300</v>
      </c>
      <c r="M14" s="55"/>
      <c r="N14" s="55">
        <v>200</v>
      </c>
      <c r="O14" s="38">
        <f t="shared" si="4"/>
        <v>4000</v>
      </c>
      <c r="P14" s="9"/>
      <c r="Q14" s="9"/>
      <c r="R14" s="9"/>
      <c r="S14" s="9"/>
      <c r="T14" s="9"/>
      <c r="U14" s="9"/>
      <c r="V14" s="9"/>
      <c r="W14" s="9"/>
      <c r="X14" s="9"/>
      <c r="Y14" s="9"/>
      <c r="Z14" s="4"/>
      <c r="AA14" s="3"/>
      <c r="AB14" s="3"/>
    </row>
    <row r="15" spans="1:28" s="86" customFormat="1" ht="23.25" customHeight="1" thickBot="1">
      <c r="A15" s="82" t="s">
        <v>57</v>
      </c>
      <c r="B15" s="92">
        <f>O15/1000</f>
        <v>18.5</v>
      </c>
      <c r="C15" s="84">
        <f>C16+C17+C18</f>
        <v>0</v>
      </c>
      <c r="D15" s="84">
        <f t="shared" ref="D15:N15" si="5">D16+D17+D18</f>
        <v>0</v>
      </c>
      <c r="E15" s="84">
        <f t="shared" si="5"/>
        <v>0</v>
      </c>
      <c r="F15" s="84">
        <f t="shared" si="5"/>
        <v>0</v>
      </c>
      <c r="G15" s="84">
        <f t="shared" si="5"/>
        <v>1000</v>
      </c>
      <c r="H15" s="84">
        <f t="shared" si="5"/>
        <v>0</v>
      </c>
      <c r="I15" s="84">
        <f t="shared" si="5"/>
        <v>7000</v>
      </c>
      <c r="J15" s="84">
        <f t="shared" si="5"/>
        <v>0</v>
      </c>
      <c r="K15" s="84">
        <f t="shared" si="5"/>
        <v>1500</v>
      </c>
      <c r="L15" s="84">
        <f t="shared" si="5"/>
        <v>0</v>
      </c>
      <c r="M15" s="84">
        <f t="shared" si="5"/>
        <v>2000</v>
      </c>
      <c r="N15" s="84">
        <f t="shared" si="5"/>
        <v>7000</v>
      </c>
      <c r="O15" s="84">
        <f t="shared" si="4"/>
        <v>18500</v>
      </c>
      <c r="P15" s="22"/>
      <c r="Q15" s="22"/>
      <c r="R15" s="22"/>
      <c r="S15" s="22"/>
      <c r="T15" s="22"/>
      <c r="U15" s="22"/>
      <c r="V15" s="22"/>
      <c r="W15" s="22"/>
      <c r="X15" s="22"/>
      <c r="Y15" s="19"/>
      <c r="Z15" s="93"/>
      <c r="AA15" s="6"/>
      <c r="AB15" s="6"/>
    </row>
    <row r="16" spans="1:28" s="86" customFormat="1" ht="15.75" thickBot="1">
      <c r="A16" s="87" t="s">
        <v>22</v>
      </c>
      <c r="B16" s="88">
        <f t="shared" si="1"/>
        <v>1.5</v>
      </c>
      <c r="C16" s="89"/>
      <c r="D16" s="89"/>
      <c r="E16" s="89"/>
      <c r="F16" s="89"/>
      <c r="G16" s="89"/>
      <c r="H16" s="89"/>
      <c r="I16" s="89"/>
      <c r="J16" s="89"/>
      <c r="K16" s="89">
        <v>1500</v>
      </c>
      <c r="L16" s="89"/>
      <c r="M16" s="94"/>
      <c r="N16" s="91"/>
      <c r="O16" s="89">
        <f>C16+D16+E16+F16+G16+H16+I16+J16+K16+L16+M16+N16</f>
        <v>1500</v>
      </c>
      <c r="P16" s="22"/>
      <c r="Q16" s="22"/>
      <c r="R16" s="22"/>
      <c r="S16" s="22"/>
      <c r="T16" s="22"/>
      <c r="U16" s="22"/>
      <c r="V16" s="22"/>
      <c r="W16" s="22"/>
      <c r="X16" s="22"/>
      <c r="Y16" s="19"/>
      <c r="Z16" s="93"/>
      <c r="AA16" s="6"/>
      <c r="AB16" s="6"/>
    </row>
    <row r="17" spans="1:28" s="86" customFormat="1" ht="15.75" thickBot="1">
      <c r="A17" s="87" t="s">
        <v>23</v>
      </c>
      <c r="B17" s="88">
        <f t="shared" si="1"/>
        <v>3</v>
      </c>
      <c r="C17" s="95"/>
      <c r="D17" s="96"/>
      <c r="E17" s="96"/>
      <c r="F17" s="96"/>
      <c r="G17" s="96">
        <v>1000</v>
      </c>
      <c r="H17" s="96"/>
      <c r="I17" s="96"/>
      <c r="J17" s="96"/>
      <c r="K17" s="96"/>
      <c r="L17" s="96"/>
      <c r="M17" s="96">
        <v>2000</v>
      </c>
      <c r="N17" s="97"/>
      <c r="O17" s="89">
        <f>C17+D17+E17+F17+G17+H17+I17+J17+K17+L17+M17+N17</f>
        <v>3000</v>
      </c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93"/>
      <c r="AA17" s="6"/>
      <c r="AB17" s="6"/>
    </row>
    <row r="18" spans="1:28" s="86" customFormat="1" ht="30.75" thickBot="1">
      <c r="A18" s="87" t="s">
        <v>31</v>
      </c>
      <c r="B18" s="98">
        <f t="shared" si="1"/>
        <v>14</v>
      </c>
      <c r="C18" s="99"/>
      <c r="D18" s="99"/>
      <c r="E18" s="100"/>
      <c r="F18" s="99"/>
      <c r="G18" s="99"/>
      <c r="H18" s="100"/>
      <c r="I18" s="101">
        <v>7000</v>
      </c>
      <c r="J18" s="102"/>
      <c r="K18" s="102"/>
      <c r="L18" s="102"/>
      <c r="M18" s="102"/>
      <c r="N18" s="103">
        <v>7000</v>
      </c>
      <c r="O18" s="89">
        <f>C18+D18+E18+F18+G18+H18+I18+J18+K18+L18+M18+N18</f>
        <v>14000</v>
      </c>
      <c r="P18" s="13"/>
      <c r="Q18" s="6"/>
      <c r="R18" s="6"/>
      <c r="S18" s="6"/>
      <c r="T18" s="6"/>
      <c r="U18" s="6"/>
      <c r="V18" s="6"/>
      <c r="W18" s="6"/>
      <c r="X18" s="6"/>
      <c r="Y18" s="6"/>
      <c r="Z18" s="93"/>
      <c r="AA18" s="6"/>
      <c r="AB18" s="6"/>
    </row>
    <row r="19" spans="1:28" ht="36.75" customHeight="1" thickBot="1">
      <c r="A19" s="34" t="s">
        <v>52</v>
      </c>
      <c r="B19" s="56">
        <f>O19/1000</f>
        <v>2.2000000000000002</v>
      </c>
      <c r="C19" s="36">
        <f>C20+C21+C22</f>
        <v>0</v>
      </c>
      <c r="D19" s="36">
        <f t="shared" ref="D19:M19" si="6">D20+D21+D22</f>
        <v>0</v>
      </c>
      <c r="E19" s="36">
        <f t="shared" si="6"/>
        <v>2200</v>
      </c>
      <c r="F19" s="36">
        <f t="shared" si="6"/>
        <v>0</v>
      </c>
      <c r="G19" s="36">
        <f t="shared" si="6"/>
        <v>0</v>
      </c>
      <c r="H19" s="36">
        <f>H20+H21+H22</f>
        <v>0</v>
      </c>
      <c r="I19" s="36">
        <f>I20+I21+I22</f>
        <v>0</v>
      </c>
      <c r="J19" s="36">
        <f t="shared" si="6"/>
        <v>0</v>
      </c>
      <c r="K19" s="36">
        <f>K20+K21+K22</f>
        <v>0</v>
      </c>
      <c r="L19" s="36">
        <f>L20+L21+L22</f>
        <v>0</v>
      </c>
      <c r="M19" s="36">
        <f t="shared" si="6"/>
        <v>0</v>
      </c>
      <c r="N19" s="36">
        <f>N20+N21+N22</f>
        <v>0</v>
      </c>
      <c r="O19" s="36">
        <f t="shared" si="4"/>
        <v>2200</v>
      </c>
      <c r="P19" s="25"/>
    </row>
    <row r="20" spans="1:28" ht="15.75" thickBot="1">
      <c r="A20" s="59" t="s">
        <v>22</v>
      </c>
      <c r="B20" s="60">
        <f>O20/1000</f>
        <v>0</v>
      </c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43"/>
      <c r="O20" s="38">
        <f>C20+D20+E20+F20+G20+H20+I20+J20+K20+L20+M20+N20</f>
        <v>0</v>
      </c>
      <c r="P20" s="25"/>
    </row>
    <row r="21" spans="1:28" ht="15.75" thickBot="1">
      <c r="A21" s="59" t="s">
        <v>23</v>
      </c>
      <c r="B21" s="60">
        <f>O21/1000</f>
        <v>0</v>
      </c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41"/>
      <c r="O21" s="38">
        <f>C21+D21+E21+F21+G21+H21+I21+J21+K21+L21+M21+N21</f>
        <v>0</v>
      </c>
      <c r="P21" s="25"/>
    </row>
    <row r="22" spans="1:28" ht="26.25" customHeight="1" thickBot="1">
      <c r="A22" s="59" t="s">
        <v>31</v>
      </c>
      <c r="B22" s="60">
        <f>O22/1000</f>
        <v>2.2000000000000002</v>
      </c>
      <c r="C22" s="38"/>
      <c r="D22" s="38"/>
      <c r="E22" s="38">
        <v>2200</v>
      </c>
      <c r="F22" s="38"/>
      <c r="G22" s="38"/>
      <c r="H22" s="38"/>
      <c r="I22" s="38"/>
      <c r="J22" s="38"/>
      <c r="K22" s="38"/>
      <c r="L22" s="38"/>
      <c r="M22" s="38"/>
      <c r="N22" s="38"/>
      <c r="O22" s="38">
        <f>C22+D22+E22+F22+G22+H22+I22+J22+K22+L22+M22+N22</f>
        <v>2200</v>
      </c>
      <c r="P22" s="25"/>
    </row>
    <row r="23" spans="1:28" s="86" customFormat="1" ht="15.75" thickBot="1">
      <c r="A23" s="82" t="s">
        <v>25</v>
      </c>
      <c r="B23" s="83">
        <f t="shared" si="1"/>
        <v>1.6</v>
      </c>
      <c r="C23" s="84">
        <f>C25+C24+C26</f>
        <v>0</v>
      </c>
      <c r="D23" s="84">
        <f t="shared" ref="D23:N23" si="7">D25+D24+D26</f>
        <v>0</v>
      </c>
      <c r="E23" s="84">
        <f t="shared" si="7"/>
        <v>0</v>
      </c>
      <c r="F23" s="84">
        <f t="shared" si="7"/>
        <v>0</v>
      </c>
      <c r="G23" s="84">
        <f t="shared" si="7"/>
        <v>0</v>
      </c>
      <c r="H23" s="84">
        <f t="shared" si="7"/>
        <v>0</v>
      </c>
      <c r="I23" s="84">
        <f t="shared" si="7"/>
        <v>1000</v>
      </c>
      <c r="J23" s="84">
        <f t="shared" si="7"/>
        <v>0</v>
      </c>
      <c r="K23" s="84">
        <f t="shared" si="7"/>
        <v>0</v>
      </c>
      <c r="L23" s="84">
        <f t="shared" si="7"/>
        <v>0</v>
      </c>
      <c r="M23" s="84">
        <f t="shared" si="7"/>
        <v>600</v>
      </c>
      <c r="N23" s="84">
        <f t="shared" si="7"/>
        <v>0</v>
      </c>
      <c r="O23" s="84">
        <f t="shared" si="4"/>
        <v>1600</v>
      </c>
      <c r="P23" s="85"/>
    </row>
    <row r="24" spans="1:28" s="86" customFormat="1" ht="15.75" thickBot="1">
      <c r="A24" s="87" t="s">
        <v>22</v>
      </c>
      <c r="B24" s="88">
        <f t="shared" si="1"/>
        <v>0.6</v>
      </c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>
        <v>600</v>
      </c>
      <c r="N24" s="90"/>
      <c r="O24" s="89">
        <f t="shared" si="4"/>
        <v>600</v>
      </c>
      <c r="P24" s="85"/>
    </row>
    <row r="25" spans="1:28" s="86" customFormat="1" ht="15.75" thickBot="1">
      <c r="A25" s="87" t="s">
        <v>23</v>
      </c>
      <c r="B25" s="88">
        <f t="shared" si="1"/>
        <v>0</v>
      </c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1"/>
      <c r="O25" s="89">
        <f t="shared" si="4"/>
        <v>0</v>
      </c>
      <c r="P25" s="85"/>
    </row>
    <row r="26" spans="1:28" s="86" customFormat="1" ht="34.5" customHeight="1" thickBot="1">
      <c r="A26" s="87" t="s">
        <v>31</v>
      </c>
      <c r="B26" s="88">
        <f>O26/1000</f>
        <v>1</v>
      </c>
      <c r="C26" s="89"/>
      <c r="D26" s="89"/>
      <c r="E26" s="89"/>
      <c r="F26" s="89"/>
      <c r="G26" s="89"/>
      <c r="H26" s="89"/>
      <c r="I26" s="89">
        <v>1000</v>
      </c>
      <c r="J26" s="89"/>
      <c r="K26" s="89"/>
      <c r="L26" s="89"/>
      <c r="M26" s="89"/>
      <c r="N26" s="89"/>
      <c r="O26" s="89">
        <f t="shared" si="4"/>
        <v>1000</v>
      </c>
      <c r="P26" s="85"/>
    </row>
    <row r="27" spans="1:28" ht="15.75" thickBot="1">
      <c r="A27" s="44" t="s">
        <v>26</v>
      </c>
      <c r="B27" s="35">
        <f>O27/1000</f>
        <v>20.8</v>
      </c>
      <c r="C27" s="46">
        <f>C28+C29</f>
        <v>0</v>
      </c>
      <c r="D27" s="46">
        <f t="shared" ref="D27:N27" si="8">D28+D29</f>
        <v>0</v>
      </c>
      <c r="E27" s="46">
        <f t="shared" si="8"/>
        <v>0</v>
      </c>
      <c r="F27" s="46">
        <f t="shared" si="8"/>
        <v>1000</v>
      </c>
      <c r="G27" s="46">
        <f t="shared" si="8"/>
        <v>1500</v>
      </c>
      <c r="H27" s="46">
        <f t="shared" si="8"/>
        <v>5400</v>
      </c>
      <c r="I27" s="46">
        <f t="shared" si="8"/>
        <v>200</v>
      </c>
      <c r="J27" s="46">
        <f t="shared" si="8"/>
        <v>0</v>
      </c>
      <c r="K27" s="46">
        <f t="shared" si="8"/>
        <v>1200</v>
      </c>
      <c r="L27" s="46">
        <f t="shared" si="8"/>
        <v>1000</v>
      </c>
      <c r="M27" s="46">
        <f t="shared" si="8"/>
        <v>10000</v>
      </c>
      <c r="N27" s="46">
        <f t="shared" si="8"/>
        <v>500</v>
      </c>
      <c r="O27" s="36">
        <f>O28+O29</f>
        <v>20800</v>
      </c>
      <c r="P27" s="25"/>
    </row>
    <row r="28" spans="1:28" ht="21" customHeight="1" thickBot="1">
      <c r="A28" s="78" t="s">
        <v>34</v>
      </c>
      <c r="B28" s="60">
        <f t="shared" si="1"/>
        <v>20.399999999999999</v>
      </c>
      <c r="C28" s="79"/>
      <c r="D28" s="79"/>
      <c r="E28" s="79"/>
      <c r="F28" s="79">
        <v>1000</v>
      </c>
      <c r="G28" s="79">
        <v>1500</v>
      </c>
      <c r="H28" s="79">
        <v>5200</v>
      </c>
      <c r="I28" s="79">
        <v>200</v>
      </c>
      <c r="J28" s="79"/>
      <c r="K28" s="79">
        <v>1000</v>
      </c>
      <c r="L28" s="79">
        <v>1000</v>
      </c>
      <c r="M28" s="79">
        <v>10000</v>
      </c>
      <c r="N28" s="79">
        <v>500</v>
      </c>
      <c r="O28" s="38">
        <f>C28+D28+E28+F28+G28+H28+I28+J28+K28+L28+M28+N28</f>
        <v>20400</v>
      </c>
      <c r="P28" s="25"/>
    </row>
    <row r="29" spans="1:28" ht="15.75" thickBot="1">
      <c r="A29" s="80" t="s">
        <v>32</v>
      </c>
      <c r="B29" s="60">
        <f t="shared" si="1"/>
        <v>0.4</v>
      </c>
      <c r="C29" s="79"/>
      <c r="D29" s="79"/>
      <c r="E29" s="79"/>
      <c r="F29" s="79"/>
      <c r="G29" s="79"/>
      <c r="H29" s="79">
        <v>200</v>
      </c>
      <c r="I29" s="79"/>
      <c r="J29" s="79"/>
      <c r="K29" s="79">
        <v>200</v>
      </c>
      <c r="L29" s="79"/>
      <c r="M29" s="79"/>
      <c r="N29" s="81"/>
      <c r="O29" s="38">
        <f>C29+D29+E29+F29+G29+H29+I29+J29+K29+L29+M29+N29</f>
        <v>400</v>
      </c>
      <c r="P29" s="25"/>
    </row>
    <row r="30" spans="1:28" ht="31.5" customHeight="1" thickBot="1">
      <c r="A30" s="45" t="s">
        <v>33</v>
      </c>
      <c r="B30" s="35">
        <f>O30/1000</f>
        <v>26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7">
        <v>26000</v>
      </c>
      <c r="O30" s="36">
        <f>C30+D30+E30+F30+G30+H30+I30+J30+K30+L30+M30+N30</f>
        <v>26000</v>
      </c>
      <c r="P30" s="25"/>
    </row>
    <row r="31" spans="1:28" ht="16.5" thickBot="1">
      <c r="A31" s="145" t="s">
        <v>24</v>
      </c>
      <c r="B31" s="146">
        <f>B3+B7+B11+B15+B19+B23+B27+B30</f>
        <v>135</v>
      </c>
      <c r="C31" s="147">
        <f>C3+C7+C11+C15+C19+C23+C27+C30</f>
        <v>0</v>
      </c>
      <c r="D31" s="147">
        <f t="shared" ref="D31:N31" si="9">D3+D7+D11+D15+D19+D23+D27+D30</f>
        <v>0</v>
      </c>
      <c r="E31" s="147">
        <f t="shared" si="9"/>
        <v>4200</v>
      </c>
      <c r="F31" s="147">
        <f t="shared" si="9"/>
        <v>1500</v>
      </c>
      <c r="G31" s="147">
        <f t="shared" si="9"/>
        <v>10500</v>
      </c>
      <c r="H31" s="147">
        <f t="shared" si="9"/>
        <v>11400</v>
      </c>
      <c r="I31" s="147">
        <f t="shared" si="9"/>
        <v>24200</v>
      </c>
      <c r="J31" s="147">
        <f t="shared" si="9"/>
        <v>0</v>
      </c>
      <c r="K31" s="147">
        <f t="shared" si="9"/>
        <v>5700</v>
      </c>
      <c r="L31" s="147">
        <f t="shared" si="9"/>
        <v>7600</v>
      </c>
      <c r="M31" s="147">
        <f t="shared" si="9"/>
        <v>34000</v>
      </c>
      <c r="N31" s="147">
        <f t="shared" si="9"/>
        <v>35900</v>
      </c>
      <c r="O31" s="148">
        <f>O3+O7+O11+O15+O19+O23+O27+O30</f>
        <v>135000</v>
      </c>
      <c r="P31" s="25"/>
    </row>
    <row r="32" spans="1:28" ht="15.75" thickBot="1">
      <c r="A32" s="12"/>
      <c r="B32" s="2"/>
      <c r="C32" s="2"/>
      <c r="D32" s="25"/>
      <c r="E32" s="25"/>
      <c r="F32" s="25"/>
      <c r="G32" s="25"/>
      <c r="H32" s="25"/>
      <c r="I32" s="48"/>
      <c r="J32" s="48"/>
      <c r="K32" s="48"/>
      <c r="L32" s="48"/>
      <c r="M32" s="48"/>
      <c r="N32" s="48"/>
      <c r="O32" s="49"/>
      <c r="P32" s="25"/>
    </row>
    <row r="33" spans="1:16" ht="16.5" thickBot="1">
      <c r="A33" s="143" t="s">
        <v>59</v>
      </c>
      <c r="B33" s="134"/>
      <c r="C33" s="130">
        <f>C31/1000</f>
        <v>0</v>
      </c>
      <c r="D33" s="129">
        <f t="shared" ref="D33:O33" si="10">D31/1000</f>
        <v>0</v>
      </c>
      <c r="E33" s="129">
        <f t="shared" si="10"/>
        <v>4.2</v>
      </c>
      <c r="F33" s="129">
        <f t="shared" si="10"/>
        <v>1.5</v>
      </c>
      <c r="G33" s="129">
        <f t="shared" si="10"/>
        <v>10.5</v>
      </c>
      <c r="H33" s="131">
        <f t="shared" si="10"/>
        <v>11.4</v>
      </c>
      <c r="I33" s="132">
        <f t="shared" si="10"/>
        <v>24.2</v>
      </c>
      <c r="J33" s="133">
        <f t="shared" si="10"/>
        <v>0</v>
      </c>
      <c r="K33" s="133">
        <f t="shared" si="10"/>
        <v>5.7</v>
      </c>
      <c r="L33" s="133">
        <f t="shared" si="10"/>
        <v>7.6</v>
      </c>
      <c r="M33" s="133">
        <f t="shared" si="10"/>
        <v>34</v>
      </c>
      <c r="N33" s="134">
        <f t="shared" si="10"/>
        <v>35.9</v>
      </c>
      <c r="O33" s="135">
        <f t="shared" si="10"/>
        <v>135</v>
      </c>
      <c r="P33" s="85"/>
    </row>
    <row r="34" spans="1:16" ht="16.5" thickBot="1">
      <c r="A34" s="136" t="s">
        <v>78</v>
      </c>
      <c r="B34" s="137"/>
      <c r="C34" s="138"/>
      <c r="D34" s="139"/>
      <c r="E34" s="133"/>
      <c r="F34" s="133"/>
      <c r="G34" s="133"/>
      <c r="H34" s="134">
        <f>C33+D33+E33+F33+G33+H33</f>
        <v>27.6</v>
      </c>
      <c r="I34" s="140"/>
      <c r="J34" s="140"/>
      <c r="K34" s="140"/>
      <c r="L34" s="140"/>
      <c r="M34" s="140"/>
      <c r="N34" s="141">
        <f>I33+J33+K33+L33+M33+N33</f>
        <v>107.4</v>
      </c>
      <c r="O34" s="142">
        <f>N34+H34</f>
        <v>135</v>
      </c>
      <c r="P34" s="25"/>
    </row>
    <row r="35" spans="1:16">
      <c r="A35" s="12"/>
      <c r="B35" s="25"/>
      <c r="C35" s="10"/>
      <c r="D35" s="10"/>
      <c r="E35" s="25"/>
      <c r="F35" s="25"/>
      <c r="G35" s="25"/>
      <c r="H35" s="25"/>
      <c r="I35" s="48"/>
      <c r="J35" s="48"/>
      <c r="K35" s="48"/>
      <c r="L35" s="48"/>
      <c r="M35" s="48"/>
      <c r="N35" s="48"/>
      <c r="O35" s="49"/>
      <c r="P35" s="25"/>
    </row>
    <row r="36" spans="1:16" ht="21">
      <c r="A36" s="61"/>
      <c r="C36" s="62" t="s">
        <v>76</v>
      </c>
      <c r="D36" s="62"/>
    </row>
    <row r="37" spans="1:16" ht="16.5" thickBot="1">
      <c r="A37" s="63"/>
      <c r="B37" s="64"/>
      <c r="C37" s="65" t="s">
        <v>81</v>
      </c>
      <c r="D37" s="65"/>
      <c r="E37" s="65"/>
      <c r="F37" s="64"/>
      <c r="G37" s="64"/>
      <c r="H37" s="64"/>
      <c r="I37" s="64"/>
      <c r="J37" s="64"/>
      <c r="K37" s="64"/>
      <c r="L37" s="64"/>
      <c r="M37" s="64"/>
      <c r="N37" s="64"/>
    </row>
    <row r="38" spans="1:16" ht="30.75" thickBot="1">
      <c r="A38" s="66" t="s">
        <v>61</v>
      </c>
      <c r="B38" s="67" t="s">
        <v>62</v>
      </c>
      <c r="C38" s="67" t="s">
        <v>63</v>
      </c>
      <c r="D38" s="67" t="s">
        <v>64</v>
      </c>
      <c r="E38" s="67" t="s">
        <v>65</v>
      </c>
      <c r="F38" s="67" t="s">
        <v>66</v>
      </c>
      <c r="G38" s="67" t="s">
        <v>65</v>
      </c>
      <c r="H38" s="67" t="s">
        <v>67</v>
      </c>
      <c r="I38" s="67" t="s">
        <v>67</v>
      </c>
      <c r="J38" s="67" t="s">
        <v>66</v>
      </c>
      <c r="K38" s="67" t="s">
        <v>68</v>
      </c>
      <c r="L38" s="67" t="s">
        <v>69</v>
      </c>
      <c r="M38" s="67" t="s">
        <v>70</v>
      </c>
      <c r="N38" s="68" t="s">
        <v>71</v>
      </c>
    </row>
    <row r="39" spans="1:16" ht="15.75" thickBot="1">
      <c r="A39" s="66" t="s">
        <v>22</v>
      </c>
      <c r="B39" s="69">
        <f>C39+D39+E39+F39+G39+H39+I39+J39+K39+L39+M39+N39</f>
        <v>40000</v>
      </c>
      <c r="C39" s="70">
        <f>C4+C8+C12+C16+C20+C24</f>
        <v>0</v>
      </c>
      <c r="D39" s="70">
        <f t="shared" ref="D39:N39" si="11">D4+D8+D12+D16+D20+D24</f>
        <v>0</v>
      </c>
      <c r="E39" s="70">
        <f t="shared" si="11"/>
        <v>0</v>
      </c>
      <c r="F39" s="70">
        <f t="shared" si="11"/>
        <v>0</v>
      </c>
      <c r="G39" s="70">
        <f t="shared" si="11"/>
        <v>8000</v>
      </c>
      <c r="H39" s="70">
        <f t="shared" si="11"/>
        <v>0</v>
      </c>
      <c r="I39" s="70">
        <f t="shared" si="11"/>
        <v>8000</v>
      </c>
      <c r="J39" s="70">
        <f t="shared" si="11"/>
        <v>0</v>
      </c>
      <c r="K39" s="70">
        <f t="shared" si="11"/>
        <v>1500</v>
      </c>
      <c r="L39" s="70">
        <f t="shared" si="11"/>
        <v>2900</v>
      </c>
      <c r="M39" s="70">
        <f t="shared" si="11"/>
        <v>19600</v>
      </c>
      <c r="N39" s="70">
        <f t="shared" si="11"/>
        <v>0</v>
      </c>
      <c r="P39" s="128">
        <f>O4+O8+O12+O16+O20+O24</f>
        <v>40000</v>
      </c>
    </row>
    <row r="40" spans="1:16" ht="15.75" thickBot="1">
      <c r="A40" s="66" t="s">
        <v>23</v>
      </c>
      <c r="B40" s="69">
        <f>C40+D40+E40+F40+G40+H40+I40+J40+K40+L40+M40+N40</f>
        <v>48200</v>
      </c>
      <c r="C40" s="69">
        <f>C41+C42</f>
        <v>0</v>
      </c>
      <c r="D40" s="69">
        <f t="shared" ref="D40:N40" si="12">D41+D42</f>
        <v>0</v>
      </c>
      <c r="E40" s="69">
        <f t="shared" si="12"/>
        <v>4200</v>
      </c>
      <c r="F40" s="69">
        <f t="shared" si="12"/>
        <v>500</v>
      </c>
      <c r="G40" s="69">
        <f t="shared" si="12"/>
        <v>1000</v>
      </c>
      <c r="H40" s="69">
        <f t="shared" si="12"/>
        <v>6000</v>
      </c>
      <c r="I40" s="69">
        <f t="shared" si="12"/>
        <v>16000</v>
      </c>
      <c r="J40" s="69">
        <f t="shared" si="12"/>
        <v>0</v>
      </c>
      <c r="K40" s="69">
        <f t="shared" si="12"/>
        <v>3000</v>
      </c>
      <c r="L40" s="69">
        <f t="shared" si="12"/>
        <v>3700</v>
      </c>
      <c r="M40" s="69">
        <f t="shared" si="12"/>
        <v>4400</v>
      </c>
      <c r="N40" s="69">
        <f t="shared" si="12"/>
        <v>9400</v>
      </c>
      <c r="P40" s="128">
        <f>P41+P42</f>
        <v>48200</v>
      </c>
    </row>
    <row r="41" spans="1:16" ht="15.75" thickBot="1">
      <c r="A41" s="71" t="s">
        <v>72</v>
      </c>
      <c r="B41" s="72">
        <f t="shared" ref="B41:B46" si="13">C41+D41+E41+F41+G41+H41+I41+J41+K41+L41+M41+N41</f>
        <v>18200</v>
      </c>
      <c r="C41" s="73">
        <f>C5+C9+C13+C17+C21+C25</f>
        <v>0</v>
      </c>
      <c r="D41" s="73">
        <f t="shared" ref="D41:N41" si="14">D5+D9+D13+D17+D21+D25</f>
        <v>0</v>
      </c>
      <c r="E41" s="73">
        <f t="shared" si="14"/>
        <v>2000</v>
      </c>
      <c r="F41" s="73">
        <f t="shared" si="14"/>
        <v>0</v>
      </c>
      <c r="G41" s="73">
        <f t="shared" si="14"/>
        <v>1000</v>
      </c>
      <c r="H41" s="73">
        <f t="shared" si="14"/>
        <v>0</v>
      </c>
      <c r="I41" s="73">
        <f t="shared" si="14"/>
        <v>8000</v>
      </c>
      <c r="J41" s="73">
        <f t="shared" si="14"/>
        <v>0</v>
      </c>
      <c r="K41" s="73">
        <f t="shared" si="14"/>
        <v>3000</v>
      </c>
      <c r="L41" s="73">
        <f t="shared" si="14"/>
        <v>0</v>
      </c>
      <c r="M41" s="73">
        <f t="shared" si="14"/>
        <v>2000</v>
      </c>
      <c r="N41" s="73">
        <f t="shared" si="14"/>
        <v>2200</v>
      </c>
      <c r="P41" s="76">
        <f>O5+O9+O13+O17+O21</f>
        <v>18200</v>
      </c>
    </row>
    <row r="42" spans="1:16" ht="15.75" thickBot="1">
      <c r="A42" s="71" t="s">
        <v>73</v>
      </c>
      <c r="B42" s="72">
        <f t="shared" si="13"/>
        <v>30000</v>
      </c>
      <c r="C42" s="73">
        <f>C6+C10+C14+C18+C22+C26</f>
        <v>0</v>
      </c>
      <c r="D42" s="73">
        <f t="shared" ref="D42:N42" si="15">D6+D10+D14+D18+D22+D26</f>
        <v>0</v>
      </c>
      <c r="E42" s="73">
        <f t="shared" si="15"/>
        <v>2200</v>
      </c>
      <c r="F42" s="73">
        <f t="shared" si="15"/>
        <v>500</v>
      </c>
      <c r="G42" s="73">
        <f t="shared" si="15"/>
        <v>0</v>
      </c>
      <c r="H42" s="73">
        <f t="shared" si="15"/>
        <v>6000</v>
      </c>
      <c r="I42" s="73">
        <f t="shared" si="15"/>
        <v>8000</v>
      </c>
      <c r="J42" s="73">
        <f t="shared" si="15"/>
        <v>0</v>
      </c>
      <c r="K42" s="73">
        <f t="shared" si="15"/>
        <v>0</v>
      </c>
      <c r="L42" s="73">
        <f t="shared" si="15"/>
        <v>3700</v>
      </c>
      <c r="M42" s="73">
        <f t="shared" si="15"/>
        <v>2400</v>
      </c>
      <c r="N42" s="73">
        <f t="shared" si="15"/>
        <v>7200</v>
      </c>
      <c r="P42" s="76">
        <f>O6+O10+O14+O18+O22+O26</f>
        <v>30000</v>
      </c>
    </row>
    <row r="43" spans="1:16" ht="15.75" thickBot="1">
      <c r="A43" s="66" t="s">
        <v>74</v>
      </c>
      <c r="B43" s="69">
        <f t="shared" si="13"/>
        <v>20800</v>
      </c>
      <c r="C43" s="69">
        <f t="shared" ref="C43:N43" si="16">C44+C45</f>
        <v>0</v>
      </c>
      <c r="D43" s="69">
        <f t="shared" si="16"/>
        <v>0</v>
      </c>
      <c r="E43" s="69">
        <f t="shared" si="16"/>
        <v>0</v>
      </c>
      <c r="F43" s="69">
        <f t="shared" si="16"/>
        <v>1000</v>
      </c>
      <c r="G43" s="69">
        <f t="shared" si="16"/>
        <v>1500</v>
      </c>
      <c r="H43" s="69">
        <f t="shared" si="16"/>
        <v>5400</v>
      </c>
      <c r="I43" s="69">
        <f t="shared" si="16"/>
        <v>200</v>
      </c>
      <c r="J43" s="69">
        <f t="shared" si="16"/>
        <v>0</v>
      </c>
      <c r="K43" s="69">
        <f t="shared" si="16"/>
        <v>1200</v>
      </c>
      <c r="L43" s="69">
        <f t="shared" si="16"/>
        <v>1000</v>
      </c>
      <c r="M43" s="69">
        <f t="shared" si="16"/>
        <v>10000</v>
      </c>
      <c r="N43" s="69">
        <f t="shared" si="16"/>
        <v>500</v>
      </c>
      <c r="P43" s="128">
        <f>P44+P45</f>
        <v>20800</v>
      </c>
    </row>
    <row r="44" spans="1:16" ht="15.75" thickBot="1">
      <c r="A44" s="71" t="s">
        <v>34</v>
      </c>
      <c r="B44" s="72">
        <f t="shared" si="13"/>
        <v>20400</v>
      </c>
      <c r="C44" s="73">
        <f>C28</f>
        <v>0</v>
      </c>
      <c r="D44" s="73">
        <f t="shared" ref="D44:N44" si="17">D28</f>
        <v>0</v>
      </c>
      <c r="E44" s="73">
        <f t="shared" si="17"/>
        <v>0</v>
      </c>
      <c r="F44" s="73">
        <f t="shared" si="17"/>
        <v>1000</v>
      </c>
      <c r="G44" s="73">
        <f t="shared" si="17"/>
        <v>1500</v>
      </c>
      <c r="H44" s="73">
        <f t="shared" si="17"/>
        <v>5200</v>
      </c>
      <c r="I44" s="73">
        <f t="shared" si="17"/>
        <v>200</v>
      </c>
      <c r="J44" s="73">
        <f t="shared" si="17"/>
        <v>0</v>
      </c>
      <c r="K44" s="73">
        <f t="shared" si="17"/>
        <v>1000</v>
      </c>
      <c r="L44" s="73">
        <f t="shared" si="17"/>
        <v>1000</v>
      </c>
      <c r="M44" s="73">
        <f t="shared" si="17"/>
        <v>10000</v>
      </c>
      <c r="N44" s="73">
        <f t="shared" si="17"/>
        <v>500</v>
      </c>
      <c r="P44" s="76">
        <f>O28</f>
        <v>20400</v>
      </c>
    </row>
    <row r="45" spans="1:16" ht="18.75" customHeight="1" thickBot="1">
      <c r="A45" s="71" t="s">
        <v>75</v>
      </c>
      <c r="B45" s="72">
        <f t="shared" si="13"/>
        <v>400</v>
      </c>
      <c r="C45" s="73">
        <f>C29</f>
        <v>0</v>
      </c>
      <c r="D45" s="73">
        <f t="shared" ref="D45:N45" si="18">D29</f>
        <v>0</v>
      </c>
      <c r="E45" s="73">
        <f t="shared" si="18"/>
        <v>0</v>
      </c>
      <c r="F45" s="73">
        <f t="shared" si="18"/>
        <v>0</v>
      </c>
      <c r="G45" s="73">
        <f t="shared" si="18"/>
        <v>0</v>
      </c>
      <c r="H45" s="73">
        <f t="shared" si="18"/>
        <v>200</v>
      </c>
      <c r="I45" s="73">
        <f t="shared" si="18"/>
        <v>0</v>
      </c>
      <c r="J45" s="73">
        <f t="shared" si="18"/>
        <v>0</v>
      </c>
      <c r="K45" s="73">
        <f t="shared" si="18"/>
        <v>200</v>
      </c>
      <c r="L45" s="73">
        <f t="shared" si="18"/>
        <v>0</v>
      </c>
      <c r="M45" s="73">
        <f t="shared" si="18"/>
        <v>0</v>
      </c>
      <c r="N45" s="73">
        <f t="shared" si="18"/>
        <v>0</v>
      </c>
      <c r="P45" s="76">
        <f>O29</f>
        <v>400</v>
      </c>
    </row>
    <row r="46" spans="1:16" ht="21" customHeight="1" thickBot="1">
      <c r="A46" s="66" t="s">
        <v>60</v>
      </c>
      <c r="B46" s="69">
        <f t="shared" si="13"/>
        <v>26000</v>
      </c>
      <c r="C46" s="73">
        <f>C30</f>
        <v>0</v>
      </c>
      <c r="D46" s="73">
        <f t="shared" ref="D46:N46" si="19">D30</f>
        <v>0</v>
      </c>
      <c r="E46" s="73">
        <f t="shared" si="19"/>
        <v>0</v>
      </c>
      <c r="F46" s="73">
        <f t="shared" si="19"/>
        <v>0</v>
      </c>
      <c r="G46" s="73">
        <f t="shared" si="19"/>
        <v>0</v>
      </c>
      <c r="H46" s="73">
        <f t="shared" si="19"/>
        <v>0</v>
      </c>
      <c r="I46" s="73">
        <f t="shared" si="19"/>
        <v>0</v>
      </c>
      <c r="J46" s="73">
        <f t="shared" si="19"/>
        <v>0</v>
      </c>
      <c r="K46" s="73">
        <f t="shared" si="19"/>
        <v>0</v>
      </c>
      <c r="L46" s="73">
        <f t="shared" si="19"/>
        <v>0</v>
      </c>
      <c r="M46" s="73">
        <f t="shared" si="19"/>
        <v>0</v>
      </c>
      <c r="N46" s="73">
        <f t="shared" si="19"/>
        <v>26000</v>
      </c>
      <c r="P46" s="128">
        <f>O30</f>
        <v>26000</v>
      </c>
    </row>
    <row r="47" spans="1:16" ht="21" customHeight="1" thickBot="1">
      <c r="A47" s="74" t="s">
        <v>24</v>
      </c>
      <c r="B47" s="69">
        <f>B39+B40+B43+B46</f>
        <v>135000</v>
      </c>
      <c r="C47" s="75">
        <f>C39+C40+C43+C46</f>
        <v>0</v>
      </c>
      <c r="D47" s="75">
        <f t="shared" ref="D47:N47" si="20">D39+D40+D43+D46</f>
        <v>0</v>
      </c>
      <c r="E47" s="75">
        <f t="shared" si="20"/>
        <v>4200</v>
      </c>
      <c r="F47" s="75">
        <f t="shared" si="20"/>
        <v>1500</v>
      </c>
      <c r="G47" s="75">
        <f t="shared" si="20"/>
        <v>10500</v>
      </c>
      <c r="H47" s="75">
        <f t="shared" si="20"/>
        <v>11400</v>
      </c>
      <c r="I47" s="75">
        <f t="shared" si="20"/>
        <v>24200</v>
      </c>
      <c r="J47" s="75">
        <f t="shared" si="20"/>
        <v>0</v>
      </c>
      <c r="K47" s="75">
        <f t="shared" si="20"/>
        <v>5700</v>
      </c>
      <c r="L47" s="75">
        <f t="shared" si="20"/>
        <v>7600</v>
      </c>
      <c r="M47" s="75">
        <f t="shared" si="20"/>
        <v>34000</v>
      </c>
      <c r="N47" s="75">
        <f t="shared" si="20"/>
        <v>35900</v>
      </c>
      <c r="P47" s="76">
        <f>P39+P40+P43+P46</f>
        <v>135000</v>
      </c>
    </row>
    <row r="48" spans="1:16" ht="23.25" customHeight="1" thickBot="1">
      <c r="A48" s="216"/>
      <c r="B48" s="211"/>
      <c r="C48" s="217" t="s">
        <v>81</v>
      </c>
      <c r="D48" s="217"/>
      <c r="E48" s="217"/>
      <c r="F48" s="211"/>
      <c r="G48" s="211"/>
      <c r="H48" s="211"/>
      <c r="I48" s="211"/>
      <c r="J48" s="211"/>
      <c r="K48" s="211"/>
      <c r="L48" s="211"/>
      <c r="M48" s="211"/>
      <c r="N48" s="211"/>
    </row>
    <row r="49" spans="1:14" ht="30.75" thickBot="1">
      <c r="A49" s="212" t="s">
        <v>61</v>
      </c>
      <c r="B49" s="213" t="s">
        <v>62</v>
      </c>
      <c r="C49" s="213" t="s">
        <v>63</v>
      </c>
      <c r="D49" s="213" t="s">
        <v>64</v>
      </c>
      <c r="E49" s="213" t="s">
        <v>65</v>
      </c>
      <c r="F49" s="213" t="s">
        <v>66</v>
      </c>
      <c r="G49" s="213" t="s">
        <v>65</v>
      </c>
      <c r="H49" s="213" t="s">
        <v>67</v>
      </c>
      <c r="I49" s="213" t="s">
        <v>67</v>
      </c>
      <c r="J49" s="213" t="s">
        <v>66</v>
      </c>
      <c r="K49" s="213" t="s">
        <v>68</v>
      </c>
      <c r="L49" s="213" t="s">
        <v>69</v>
      </c>
      <c r="M49" s="213" t="s">
        <v>70</v>
      </c>
      <c r="N49" s="214" t="s">
        <v>71</v>
      </c>
    </row>
    <row r="50" spans="1:14" ht="15.75" thickBot="1">
      <c r="A50" s="212" t="s">
        <v>22</v>
      </c>
      <c r="B50" s="218">
        <f>C50+D50+E50+F50+G50+H50+I50+J50+K50+L50+M50+N50</f>
        <v>60800</v>
      </c>
      <c r="C50" s="219">
        <f>C39+C43</f>
        <v>0</v>
      </c>
      <c r="D50" s="219">
        <f t="shared" ref="D50:N50" si="21">D39+D43</f>
        <v>0</v>
      </c>
      <c r="E50" s="219">
        <f t="shared" si="21"/>
        <v>0</v>
      </c>
      <c r="F50" s="219">
        <f t="shared" si="21"/>
        <v>1000</v>
      </c>
      <c r="G50" s="219">
        <f t="shared" si="21"/>
        <v>9500</v>
      </c>
      <c r="H50" s="219">
        <f t="shared" si="21"/>
        <v>5400</v>
      </c>
      <c r="I50" s="219">
        <f t="shared" si="21"/>
        <v>8200</v>
      </c>
      <c r="J50" s="219">
        <f t="shared" si="21"/>
        <v>0</v>
      </c>
      <c r="K50" s="219">
        <f t="shared" si="21"/>
        <v>2700</v>
      </c>
      <c r="L50" s="219">
        <f t="shared" si="21"/>
        <v>3900</v>
      </c>
      <c r="M50" s="219">
        <f t="shared" si="21"/>
        <v>29600</v>
      </c>
      <c r="N50" s="219">
        <f t="shared" si="21"/>
        <v>500</v>
      </c>
    </row>
    <row r="51" spans="1:14" ht="15.75" thickBot="1">
      <c r="A51" s="212" t="s">
        <v>23</v>
      </c>
      <c r="B51" s="218">
        <f>C51+D51+E51+F51+G51+H51+I51+J51+K51+L51+M51+N51</f>
        <v>48200</v>
      </c>
      <c r="C51" s="218">
        <f>C40</f>
        <v>0</v>
      </c>
      <c r="D51" s="218">
        <f t="shared" ref="D51:N51" si="22">D40</f>
        <v>0</v>
      </c>
      <c r="E51" s="218">
        <f t="shared" si="22"/>
        <v>4200</v>
      </c>
      <c r="F51" s="218">
        <f t="shared" si="22"/>
        <v>500</v>
      </c>
      <c r="G51" s="218">
        <f t="shared" si="22"/>
        <v>1000</v>
      </c>
      <c r="H51" s="218">
        <f t="shared" si="22"/>
        <v>6000</v>
      </c>
      <c r="I51" s="218">
        <f t="shared" si="22"/>
        <v>16000</v>
      </c>
      <c r="J51" s="218">
        <f t="shared" si="22"/>
        <v>0</v>
      </c>
      <c r="K51" s="218">
        <f t="shared" si="22"/>
        <v>3000</v>
      </c>
      <c r="L51" s="218">
        <f t="shared" si="22"/>
        <v>3700</v>
      </c>
      <c r="M51" s="218">
        <f t="shared" si="22"/>
        <v>4400</v>
      </c>
      <c r="N51" s="218">
        <f t="shared" si="22"/>
        <v>9400</v>
      </c>
    </row>
    <row r="52" spans="1:14" ht="15.75" thickBot="1">
      <c r="A52" s="212" t="s">
        <v>60</v>
      </c>
      <c r="B52" s="218">
        <f>C52+D52+E52+F52+G52+H52+I52+J52+K52+L52+M52+N52</f>
        <v>26000</v>
      </c>
      <c r="C52" s="218">
        <f>C46</f>
        <v>0</v>
      </c>
      <c r="D52" s="218">
        <f t="shared" ref="D52:N52" si="23">D46</f>
        <v>0</v>
      </c>
      <c r="E52" s="218">
        <f t="shared" si="23"/>
        <v>0</v>
      </c>
      <c r="F52" s="218">
        <f t="shared" si="23"/>
        <v>0</v>
      </c>
      <c r="G52" s="218">
        <f t="shared" si="23"/>
        <v>0</v>
      </c>
      <c r="H52" s="218">
        <f t="shared" si="23"/>
        <v>0</v>
      </c>
      <c r="I52" s="218">
        <f t="shared" si="23"/>
        <v>0</v>
      </c>
      <c r="J52" s="218">
        <f t="shared" si="23"/>
        <v>0</v>
      </c>
      <c r="K52" s="218">
        <f t="shared" si="23"/>
        <v>0</v>
      </c>
      <c r="L52" s="218">
        <f t="shared" si="23"/>
        <v>0</v>
      </c>
      <c r="M52" s="218">
        <f t="shared" si="23"/>
        <v>0</v>
      </c>
      <c r="N52" s="218">
        <f t="shared" si="23"/>
        <v>26000</v>
      </c>
    </row>
    <row r="53" spans="1:14" ht="15.75" thickBot="1">
      <c r="A53" s="215" t="s">
        <v>24</v>
      </c>
      <c r="B53" s="218">
        <f>B50+B51+B52</f>
        <v>135000</v>
      </c>
      <c r="C53" s="220">
        <f>C50+C51</f>
        <v>0</v>
      </c>
      <c r="D53" s="220">
        <f t="shared" ref="D53:N53" si="24">D50+D51</f>
        <v>0</v>
      </c>
      <c r="E53" s="220">
        <f t="shared" si="24"/>
        <v>4200</v>
      </c>
      <c r="F53" s="220">
        <f t="shared" si="24"/>
        <v>1500</v>
      </c>
      <c r="G53" s="220">
        <f t="shared" si="24"/>
        <v>10500</v>
      </c>
      <c r="H53" s="220">
        <f t="shared" si="24"/>
        <v>11400</v>
      </c>
      <c r="I53" s="220">
        <f t="shared" si="24"/>
        <v>24200</v>
      </c>
      <c r="J53" s="220">
        <f t="shared" si="24"/>
        <v>0</v>
      </c>
      <c r="K53" s="220">
        <f t="shared" si="24"/>
        <v>5700</v>
      </c>
      <c r="L53" s="220">
        <f t="shared" si="24"/>
        <v>7600</v>
      </c>
      <c r="M53" s="220">
        <f>M50+M51+M52</f>
        <v>34000</v>
      </c>
      <c r="N53" s="220">
        <f t="shared" si="24"/>
        <v>9900</v>
      </c>
    </row>
    <row r="54" spans="1:14">
      <c r="A54" s="14"/>
      <c r="B54" s="14"/>
      <c r="C54" s="14"/>
      <c r="D54" s="14"/>
      <c r="E54" s="14"/>
      <c r="F54" s="14"/>
      <c r="G54" s="14"/>
      <c r="H54" s="6"/>
      <c r="I54" s="6"/>
      <c r="J54" s="6"/>
    </row>
    <row r="55" spans="1:14">
      <c r="A55" s="15"/>
      <c r="B55" s="15"/>
      <c r="C55" s="15"/>
      <c r="D55" s="15"/>
      <c r="E55" s="15"/>
      <c r="F55" s="15"/>
      <c r="G55" s="15"/>
      <c r="H55" s="6"/>
      <c r="I55" s="6"/>
      <c r="J55" s="6"/>
    </row>
    <row r="56" spans="1:14" s="3" customFormat="1">
      <c r="A56" s="16"/>
      <c r="B56" s="16"/>
      <c r="C56" s="16"/>
      <c r="D56" s="16"/>
      <c r="E56" s="16"/>
      <c r="F56" s="16"/>
      <c r="G56" s="16"/>
      <c r="H56" s="6"/>
      <c r="I56" s="6"/>
      <c r="J56" s="6"/>
    </row>
    <row r="57" spans="1:14" s="3" customFormat="1">
      <c r="A57" s="17"/>
      <c r="B57" s="17"/>
      <c r="C57" s="17"/>
      <c r="D57" s="17"/>
      <c r="E57" s="17"/>
      <c r="F57" s="17"/>
      <c r="G57" s="17"/>
      <c r="H57" s="13"/>
      <c r="I57" s="6"/>
      <c r="J57" s="6"/>
    </row>
    <row r="58" spans="1:14" s="3" customFormat="1">
      <c r="A58" s="17"/>
      <c r="B58" s="17"/>
      <c r="C58" s="17"/>
      <c r="D58" s="17"/>
      <c r="E58" s="17"/>
      <c r="F58" s="17"/>
      <c r="G58" s="17"/>
      <c r="H58" s="13"/>
      <c r="I58" s="6"/>
      <c r="J58" s="6"/>
    </row>
    <row r="59" spans="1:14">
      <c r="A59" s="18"/>
      <c r="B59" s="18"/>
      <c r="C59" s="18"/>
      <c r="D59" s="18"/>
      <c r="E59" s="18"/>
      <c r="F59" s="18"/>
      <c r="G59" s="18"/>
      <c r="H59" s="6"/>
      <c r="I59" s="6"/>
      <c r="J59" s="6"/>
    </row>
    <row r="60" spans="1:14">
      <c r="A60" s="6"/>
      <c r="B60" s="6"/>
      <c r="C60" s="6"/>
      <c r="D60" s="6"/>
      <c r="E60" s="6"/>
      <c r="F60" s="6"/>
      <c r="G60" s="6"/>
      <c r="H60" s="6"/>
      <c r="I60" s="6"/>
      <c r="J60" s="6"/>
    </row>
    <row r="61" spans="1:14">
      <c r="A61" s="6"/>
      <c r="B61" s="6"/>
      <c r="C61" s="6"/>
      <c r="D61" s="6"/>
      <c r="E61" s="6"/>
      <c r="F61" s="6"/>
      <c r="G61" s="6"/>
      <c r="H61" s="6"/>
      <c r="I61" s="6"/>
      <c r="J61" s="6"/>
    </row>
    <row r="62" spans="1:14">
      <c r="A62" s="6"/>
      <c r="B62" s="6"/>
      <c r="C62" s="6"/>
      <c r="D62" s="6"/>
      <c r="E62" s="6"/>
      <c r="F62" s="6"/>
      <c r="G62" s="6"/>
      <c r="H62" s="6"/>
      <c r="I62" s="6"/>
      <c r="J62" s="6"/>
    </row>
    <row r="63" spans="1:14">
      <c r="A63" s="6"/>
      <c r="B63" s="6"/>
      <c r="C63" s="6"/>
      <c r="D63" s="6"/>
      <c r="E63" s="6"/>
      <c r="F63" s="6"/>
      <c r="G63" s="6"/>
      <c r="H63" s="6"/>
      <c r="I63" s="6"/>
      <c r="J63" s="6"/>
    </row>
    <row r="64" spans="1:14">
      <c r="A64" s="6"/>
      <c r="B64" s="6"/>
      <c r="C64" s="6"/>
      <c r="D64" s="6"/>
      <c r="E64" s="6"/>
      <c r="F64" s="6"/>
      <c r="G64" s="6"/>
      <c r="H64" s="6"/>
      <c r="I64" s="6"/>
      <c r="J64" s="6"/>
    </row>
    <row r="65" spans="1:10">
      <c r="A65" s="6"/>
      <c r="B65" s="6"/>
      <c r="C65" s="6"/>
      <c r="D65" s="6"/>
      <c r="E65" s="6"/>
      <c r="F65" s="6"/>
      <c r="G65" s="6"/>
      <c r="H65" s="6"/>
      <c r="I65" s="6"/>
      <c r="J65" s="6"/>
    </row>
    <row r="66" spans="1:10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ht="15.75">
      <c r="A67" s="20"/>
      <c r="B67" s="20"/>
      <c r="C67" s="20"/>
      <c r="D67" s="20"/>
      <c r="E67" s="20"/>
      <c r="F67" s="20"/>
      <c r="G67" s="20"/>
      <c r="H67" s="20"/>
      <c r="I67" s="20"/>
      <c r="J67" s="20"/>
    </row>
    <row r="68" spans="1:10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>
      <c r="A69" s="22"/>
      <c r="B69" s="22"/>
      <c r="C69" s="22"/>
      <c r="D69" s="22"/>
      <c r="E69" s="22"/>
      <c r="F69" s="22"/>
      <c r="G69" s="22"/>
      <c r="H69" s="22"/>
      <c r="I69" s="22"/>
      <c r="J69" s="22"/>
    </row>
    <row r="70" spans="1:10">
      <c r="A70" s="22"/>
      <c r="B70" s="22"/>
      <c r="C70" s="22"/>
      <c r="D70" s="22"/>
      <c r="E70" s="22"/>
      <c r="F70" s="22"/>
      <c r="G70" s="22"/>
      <c r="H70" s="22"/>
      <c r="I70" s="22"/>
      <c r="J70" s="22"/>
    </row>
    <row r="71" spans="1:10">
      <c r="A71" s="22"/>
      <c r="B71" s="22"/>
      <c r="C71" s="22"/>
      <c r="D71" s="22"/>
      <c r="E71" s="22"/>
      <c r="F71" s="22"/>
      <c r="G71" s="22"/>
      <c r="H71" s="22"/>
      <c r="I71" s="22"/>
      <c r="J71" s="19"/>
    </row>
    <row r="72" spans="1:10">
      <c r="A72" s="23"/>
      <c r="B72" s="23"/>
      <c r="C72" s="23"/>
      <c r="D72" s="23"/>
      <c r="E72" s="23"/>
      <c r="F72" s="23"/>
      <c r="G72" s="23"/>
      <c r="H72" s="23"/>
      <c r="I72" s="23"/>
      <c r="J72" s="23"/>
    </row>
    <row r="73" spans="1:10">
      <c r="A73" s="21"/>
      <c r="B73" s="21"/>
      <c r="C73" s="21"/>
      <c r="D73" s="21"/>
      <c r="E73" s="21"/>
      <c r="F73" s="21"/>
      <c r="G73" s="21"/>
      <c r="H73" s="21"/>
      <c r="I73" s="21"/>
      <c r="J73" s="21"/>
    </row>
    <row r="74" spans="1:10">
      <c r="A74" s="6"/>
      <c r="B74" s="6"/>
      <c r="C74" s="6"/>
      <c r="D74" s="6"/>
      <c r="E74" s="6"/>
      <c r="F74" s="6"/>
      <c r="G74" s="6"/>
      <c r="H74" s="6"/>
      <c r="I74" s="6"/>
      <c r="J74" s="6"/>
    </row>
  </sheetData>
  <phoneticPr fontId="15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60"/>
  <sheetViews>
    <sheetView topLeftCell="A46" zoomScale="118" zoomScaleNormal="118" workbookViewId="0">
      <selection activeCell="F64" sqref="F64"/>
    </sheetView>
  </sheetViews>
  <sheetFormatPr baseColWidth="10" defaultRowHeight="15"/>
  <cols>
    <col min="1" max="1" width="11.5703125" customWidth="1"/>
    <col min="2" max="2" width="6.42578125" customWidth="1"/>
    <col min="3" max="3" width="6.5703125" customWidth="1"/>
    <col min="4" max="4" width="8.28515625" customWidth="1"/>
    <col min="5" max="5" width="7.42578125" customWidth="1"/>
    <col min="6" max="6" width="8.28515625" customWidth="1"/>
    <col min="7" max="7" width="9.140625" customWidth="1"/>
    <col min="8" max="8" width="7.5703125" customWidth="1"/>
    <col min="9" max="9" width="7.85546875" customWidth="1"/>
    <col min="10" max="10" width="6.85546875" customWidth="1"/>
    <col min="11" max="11" width="7.28515625" customWidth="1"/>
    <col min="12" max="12" width="8.42578125" customWidth="1"/>
    <col min="13" max="13" width="8.85546875" customWidth="1"/>
    <col min="14" max="14" width="7.5703125" customWidth="1"/>
    <col min="15" max="15" width="8.7109375" customWidth="1"/>
  </cols>
  <sheetData>
    <row r="1" spans="1:15" ht="15.75" thickBot="1">
      <c r="A1" s="149"/>
      <c r="B1" s="149"/>
      <c r="C1" s="149" t="s">
        <v>53</v>
      </c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</row>
    <row r="2" spans="1:15" s="1" customFormat="1" ht="15.75" thickBot="1">
      <c r="A2" s="193" t="s">
        <v>0</v>
      </c>
      <c r="B2" s="150" t="s">
        <v>54</v>
      </c>
      <c r="C2" s="150" t="s">
        <v>3</v>
      </c>
      <c r="D2" s="150" t="s">
        <v>4</v>
      </c>
      <c r="E2" s="150" t="s">
        <v>5</v>
      </c>
      <c r="F2" s="150" t="s">
        <v>6</v>
      </c>
      <c r="G2" s="150" t="s">
        <v>7</v>
      </c>
      <c r="H2" s="150" t="s">
        <v>8</v>
      </c>
      <c r="I2" s="150" t="s">
        <v>9</v>
      </c>
      <c r="J2" s="150" t="s">
        <v>10</v>
      </c>
      <c r="K2" s="150" t="s">
        <v>11</v>
      </c>
      <c r="L2" s="150" t="s">
        <v>12</v>
      </c>
      <c r="M2" s="150" t="s">
        <v>13</v>
      </c>
      <c r="N2" s="150" t="s">
        <v>14</v>
      </c>
      <c r="O2" s="151" t="s">
        <v>24</v>
      </c>
    </row>
    <row r="3" spans="1:15" s="1" customFormat="1" ht="15.75" thickBot="1">
      <c r="A3" s="194" t="s">
        <v>35</v>
      </c>
      <c r="B3" s="152">
        <f>O3/1000</f>
        <v>776</v>
      </c>
      <c r="C3" s="152">
        <f>C4+C5+C6</f>
        <v>10500</v>
      </c>
      <c r="D3" s="152">
        <f t="shared" ref="D3:O3" si="0">D4+D5+D6</f>
        <v>900</v>
      </c>
      <c r="E3" s="152">
        <f t="shared" si="0"/>
        <v>14600</v>
      </c>
      <c r="F3" s="152">
        <f t="shared" si="0"/>
        <v>20000</v>
      </c>
      <c r="G3" s="152">
        <f t="shared" si="0"/>
        <v>27000</v>
      </c>
      <c r="H3" s="152">
        <f t="shared" si="0"/>
        <v>77000</v>
      </c>
      <c r="I3" s="152">
        <f t="shared" si="0"/>
        <v>0</v>
      </c>
      <c r="J3" s="152">
        <f t="shared" si="0"/>
        <v>0</v>
      </c>
      <c r="K3" s="152">
        <f t="shared" si="0"/>
        <v>30000</v>
      </c>
      <c r="L3" s="152">
        <f t="shared" si="0"/>
        <v>55000</v>
      </c>
      <c r="M3" s="152">
        <f t="shared" si="0"/>
        <v>260000</v>
      </c>
      <c r="N3" s="152">
        <f t="shared" si="0"/>
        <v>281000</v>
      </c>
      <c r="O3" s="153">
        <f t="shared" si="0"/>
        <v>776000</v>
      </c>
    </row>
    <row r="4" spans="1:15">
      <c r="A4" s="195" t="s">
        <v>36</v>
      </c>
      <c r="B4" s="154">
        <f>O4/1000</f>
        <v>320</v>
      </c>
      <c r="C4" s="155">
        <v>500</v>
      </c>
      <c r="D4" s="155">
        <v>900</v>
      </c>
      <c r="E4" s="155">
        <v>14600</v>
      </c>
      <c r="F4" s="155">
        <v>10000</v>
      </c>
      <c r="G4" s="155">
        <v>17000</v>
      </c>
      <c r="H4" s="155">
        <v>77000</v>
      </c>
      <c r="I4" s="155"/>
      <c r="J4" s="155"/>
      <c r="K4" s="155">
        <v>30000</v>
      </c>
      <c r="L4" s="155">
        <v>10000</v>
      </c>
      <c r="M4" s="155">
        <v>40000</v>
      </c>
      <c r="N4" s="155">
        <v>120000</v>
      </c>
      <c r="O4" s="156">
        <f>C4+D4+E4+F4+G4+H4+I4+J4+K4+L4+M4+N4</f>
        <v>320000</v>
      </c>
    </row>
    <row r="5" spans="1:15">
      <c r="A5" s="196" t="s">
        <v>30</v>
      </c>
      <c r="B5" s="154">
        <f>O5/1000</f>
        <v>56</v>
      </c>
      <c r="C5" s="157"/>
      <c r="D5" s="157"/>
      <c r="E5" s="157"/>
      <c r="F5" s="157"/>
      <c r="G5" s="157"/>
      <c r="H5" s="157"/>
      <c r="I5" s="157"/>
      <c r="J5" s="157"/>
      <c r="K5" s="157"/>
      <c r="L5" s="157">
        <v>5000</v>
      </c>
      <c r="M5" s="157">
        <v>40000</v>
      </c>
      <c r="N5" s="157">
        <v>11000</v>
      </c>
      <c r="O5" s="158">
        <f>C5+D5+E5+F5+G5+H5+I5+J5+K5+L5+M5+N5</f>
        <v>56000</v>
      </c>
    </row>
    <row r="6" spans="1:15" ht="15.75" thickBot="1">
      <c r="A6" s="197" t="s">
        <v>37</v>
      </c>
      <c r="B6" s="154">
        <f>O6/1000</f>
        <v>400</v>
      </c>
      <c r="C6" s="159">
        <v>10000</v>
      </c>
      <c r="D6" s="159"/>
      <c r="E6" s="159"/>
      <c r="F6" s="159">
        <v>10000</v>
      </c>
      <c r="G6" s="159">
        <v>10000</v>
      </c>
      <c r="H6" s="159"/>
      <c r="I6" s="159"/>
      <c r="J6" s="159"/>
      <c r="K6" s="159"/>
      <c r="L6" s="159">
        <v>40000</v>
      </c>
      <c r="M6" s="159">
        <v>180000</v>
      </c>
      <c r="N6" s="159">
        <v>150000</v>
      </c>
      <c r="O6" s="160">
        <f>C6+D6+E6+F6+G6+H6+I6+J6+K6+L6+M6+N6</f>
        <v>400000</v>
      </c>
    </row>
    <row r="7" spans="1:15" s="1" customFormat="1" ht="15.75" thickBot="1">
      <c r="A7" s="194" t="s">
        <v>38</v>
      </c>
      <c r="B7" s="152">
        <f>B8+B9</f>
        <v>127</v>
      </c>
      <c r="C7" s="152">
        <f>C8+C9</f>
        <v>0</v>
      </c>
      <c r="D7" s="152">
        <f t="shared" ref="D7:O7" si="1">D8+D9</f>
        <v>0</v>
      </c>
      <c r="E7" s="152">
        <f t="shared" si="1"/>
        <v>0</v>
      </c>
      <c r="F7" s="152">
        <f t="shared" si="1"/>
        <v>1000</v>
      </c>
      <c r="G7" s="152">
        <f t="shared" si="1"/>
        <v>15000</v>
      </c>
      <c r="H7" s="152">
        <f t="shared" si="1"/>
        <v>0</v>
      </c>
      <c r="I7" s="152">
        <f t="shared" si="1"/>
        <v>14000</v>
      </c>
      <c r="J7" s="152">
        <f t="shared" si="1"/>
        <v>0</v>
      </c>
      <c r="K7" s="152">
        <f t="shared" si="1"/>
        <v>41200</v>
      </c>
      <c r="L7" s="152">
        <f t="shared" si="1"/>
        <v>0</v>
      </c>
      <c r="M7" s="152">
        <f t="shared" si="1"/>
        <v>25300</v>
      </c>
      <c r="N7" s="152">
        <f t="shared" si="1"/>
        <v>30500</v>
      </c>
      <c r="O7" s="153">
        <f t="shared" si="1"/>
        <v>127000</v>
      </c>
    </row>
    <row r="8" spans="1:15">
      <c r="A8" s="198" t="s">
        <v>39</v>
      </c>
      <c r="B8" s="154">
        <f>O8/1000</f>
        <v>15</v>
      </c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>
        <v>15000</v>
      </c>
      <c r="N8" s="155"/>
      <c r="O8" s="156">
        <f t="shared" ref="O8:O14" si="2">C8+D8+E8+F8+G8+H8+I8+J8+K8+L8+M8+N8</f>
        <v>15000</v>
      </c>
    </row>
    <row r="9" spans="1:15">
      <c r="A9" s="199" t="s">
        <v>40</v>
      </c>
      <c r="B9" s="154">
        <f>B10+B11+B12+B13+B14</f>
        <v>112</v>
      </c>
      <c r="C9" s="157">
        <f>C10+C11+C12+C13+C14</f>
        <v>0</v>
      </c>
      <c r="D9" s="157">
        <f t="shared" ref="D9:N9" si="3">D10+D11+D12+D13+D14</f>
        <v>0</v>
      </c>
      <c r="E9" s="157">
        <f t="shared" si="3"/>
        <v>0</v>
      </c>
      <c r="F9" s="157">
        <f t="shared" si="3"/>
        <v>1000</v>
      </c>
      <c r="G9" s="157">
        <f t="shared" si="3"/>
        <v>15000</v>
      </c>
      <c r="H9" s="157">
        <f t="shared" si="3"/>
        <v>0</v>
      </c>
      <c r="I9" s="157">
        <f t="shared" si="3"/>
        <v>14000</v>
      </c>
      <c r="J9" s="157">
        <f t="shared" si="3"/>
        <v>0</v>
      </c>
      <c r="K9" s="157">
        <f t="shared" si="3"/>
        <v>41200</v>
      </c>
      <c r="L9" s="157">
        <f t="shared" si="3"/>
        <v>0</v>
      </c>
      <c r="M9" s="157">
        <f t="shared" si="3"/>
        <v>10300</v>
      </c>
      <c r="N9" s="157">
        <f t="shared" si="3"/>
        <v>30500</v>
      </c>
      <c r="O9" s="157">
        <f>O10+O11+O12+O13+O14</f>
        <v>112000</v>
      </c>
    </row>
    <row r="10" spans="1:15">
      <c r="A10" s="196" t="s">
        <v>29</v>
      </c>
      <c r="B10" s="154">
        <v>20</v>
      </c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>
        <v>20000</v>
      </c>
      <c r="O10" s="158">
        <f t="shared" si="2"/>
        <v>20000</v>
      </c>
    </row>
    <row r="11" spans="1:15">
      <c r="A11" s="196" t="s">
        <v>15</v>
      </c>
      <c r="B11" s="154">
        <v>30</v>
      </c>
      <c r="C11" s="157"/>
      <c r="D11" s="157"/>
      <c r="E11" s="157"/>
      <c r="F11" s="157">
        <v>1000</v>
      </c>
      <c r="G11" s="157">
        <v>15000</v>
      </c>
      <c r="H11" s="157"/>
      <c r="I11" s="157">
        <v>14000</v>
      </c>
      <c r="J11" s="157"/>
      <c r="K11" s="157"/>
      <c r="L11" s="157"/>
      <c r="M11" s="157"/>
      <c r="N11" s="157"/>
      <c r="O11" s="158">
        <f t="shared" si="2"/>
        <v>30000</v>
      </c>
    </row>
    <row r="12" spans="1:15">
      <c r="A12" s="196" t="s">
        <v>16</v>
      </c>
      <c r="B12" s="154">
        <v>11</v>
      </c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>
        <v>10300</v>
      </c>
      <c r="N12" s="157"/>
      <c r="O12" s="158">
        <f t="shared" si="2"/>
        <v>10300</v>
      </c>
    </row>
    <row r="13" spans="1:15">
      <c r="A13" s="196" t="s">
        <v>17</v>
      </c>
      <c r="B13" s="154">
        <v>50</v>
      </c>
      <c r="C13" s="157"/>
      <c r="D13" s="157"/>
      <c r="E13" s="157"/>
      <c r="F13" s="157"/>
      <c r="G13" s="157"/>
      <c r="H13" s="157"/>
      <c r="I13" s="157"/>
      <c r="J13" s="157"/>
      <c r="K13" s="157">
        <v>40000</v>
      </c>
      <c r="L13" s="157"/>
      <c r="M13" s="157"/>
      <c r="N13" s="157">
        <v>10000</v>
      </c>
      <c r="O13" s="158">
        <f t="shared" si="2"/>
        <v>50000</v>
      </c>
    </row>
    <row r="14" spans="1:15" ht="15.75" thickBot="1">
      <c r="A14" s="197" t="s">
        <v>19</v>
      </c>
      <c r="B14" s="154">
        <v>1</v>
      </c>
      <c r="C14" s="159"/>
      <c r="D14" s="159"/>
      <c r="E14" s="159"/>
      <c r="F14" s="159"/>
      <c r="G14" s="159"/>
      <c r="H14" s="159"/>
      <c r="I14" s="159"/>
      <c r="J14" s="159"/>
      <c r="K14" s="159">
        <v>1200</v>
      </c>
      <c r="L14" s="159"/>
      <c r="M14" s="159"/>
      <c r="N14" s="159">
        <v>500</v>
      </c>
      <c r="O14" s="160">
        <f t="shared" si="2"/>
        <v>1700</v>
      </c>
    </row>
    <row r="15" spans="1:15" s="1" customFormat="1" ht="15.75" thickBot="1">
      <c r="A15" s="194" t="s">
        <v>41</v>
      </c>
      <c r="B15" s="152">
        <f>B16+B17</f>
        <v>170</v>
      </c>
      <c r="C15" s="152">
        <f>C16+C17</f>
        <v>0</v>
      </c>
      <c r="D15" s="152">
        <f t="shared" ref="D15:O15" si="4">D16+D17</f>
        <v>0</v>
      </c>
      <c r="E15" s="152">
        <f t="shared" si="4"/>
        <v>7000</v>
      </c>
      <c r="F15" s="152">
        <f t="shared" si="4"/>
        <v>2000</v>
      </c>
      <c r="G15" s="152">
        <f t="shared" si="4"/>
        <v>0</v>
      </c>
      <c r="H15" s="152">
        <f t="shared" si="4"/>
        <v>30000</v>
      </c>
      <c r="I15" s="152">
        <f t="shared" si="4"/>
        <v>0</v>
      </c>
      <c r="J15" s="152">
        <f t="shared" si="4"/>
        <v>0</v>
      </c>
      <c r="K15" s="152">
        <f t="shared" si="4"/>
        <v>31000</v>
      </c>
      <c r="L15" s="152">
        <f t="shared" si="4"/>
        <v>31000</v>
      </c>
      <c r="M15" s="152">
        <f t="shared" si="4"/>
        <v>6000</v>
      </c>
      <c r="N15" s="152">
        <f t="shared" si="4"/>
        <v>63000</v>
      </c>
      <c r="O15" s="152">
        <f t="shared" si="4"/>
        <v>170000</v>
      </c>
    </row>
    <row r="16" spans="1:15">
      <c r="A16" s="200" t="s">
        <v>39</v>
      </c>
      <c r="B16" s="154">
        <v>100</v>
      </c>
      <c r="C16" s="155"/>
      <c r="D16" s="155"/>
      <c r="E16" s="155"/>
      <c r="F16" s="155"/>
      <c r="G16" s="155"/>
      <c r="H16" s="155"/>
      <c r="I16" s="155"/>
      <c r="J16" s="155"/>
      <c r="K16" s="155">
        <v>25000</v>
      </c>
      <c r="L16" s="155">
        <v>25000</v>
      </c>
      <c r="M16" s="155"/>
      <c r="N16" s="155">
        <v>50000</v>
      </c>
      <c r="O16" s="157">
        <f>C16+D16+E16+F16+G16+H16+I16+J16+K16+L16+M16+N16</f>
        <v>100000</v>
      </c>
    </row>
    <row r="17" spans="1:15">
      <c r="A17" s="201" t="s">
        <v>40</v>
      </c>
      <c r="B17" s="154">
        <f>B18+B19</f>
        <v>70</v>
      </c>
      <c r="C17" s="157">
        <v>0</v>
      </c>
      <c r="D17" s="157">
        <f>D19+D18</f>
        <v>0</v>
      </c>
      <c r="E17" s="157">
        <f>E18+E19</f>
        <v>7000</v>
      </c>
      <c r="F17" s="157">
        <f>F18+F19</f>
        <v>2000</v>
      </c>
      <c r="G17" s="157"/>
      <c r="H17" s="157">
        <f>H18+H19</f>
        <v>30000</v>
      </c>
      <c r="I17" s="157">
        <v>0</v>
      </c>
      <c r="J17" s="157">
        <v>0</v>
      </c>
      <c r="K17" s="157">
        <f>K18+K19</f>
        <v>6000</v>
      </c>
      <c r="L17" s="157">
        <f>L18+L19</f>
        <v>6000</v>
      </c>
      <c r="M17" s="157">
        <f>M18+M19</f>
        <v>6000</v>
      </c>
      <c r="N17" s="157">
        <f>N18+N19</f>
        <v>13000</v>
      </c>
      <c r="O17" s="157">
        <f>N17+M17+L17+K17+J17+I17+H17+G17+F17+E17+D17+C17</f>
        <v>70000</v>
      </c>
    </row>
    <row r="18" spans="1:15">
      <c r="A18" s="202" t="s">
        <v>17</v>
      </c>
      <c r="B18" s="163">
        <f>O18/1000</f>
        <v>4</v>
      </c>
      <c r="C18" s="162"/>
      <c r="D18" s="162"/>
      <c r="E18" s="162">
        <v>1000</v>
      </c>
      <c r="F18" s="162"/>
      <c r="G18" s="162"/>
      <c r="H18" s="162"/>
      <c r="I18" s="162"/>
      <c r="J18" s="162"/>
      <c r="K18" s="162"/>
      <c r="L18" s="162"/>
      <c r="M18" s="162"/>
      <c r="N18" s="162">
        <v>3000</v>
      </c>
      <c r="O18" s="155">
        <f>N18+M18+L18+K18+J18+I18+H18+G18+F18+E18+D18+C18</f>
        <v>4000</v>
      </c>
    </row>
    <row r="19" spans="1:15" ht="15.75" thickBot="1">
      <c r="A19" s="202" t="s">
        <v>18</v>
      </c>
      <c r="B19" s="164">
        <v>66</v>
      </c>
      <c r="C19" s="165"/>
      <c r="D19" s="165"/>
      <c r="E19" s="165">
        <v>6000</v>
      </c>
      <c r="F19" s="165">
        <v>2000</v>
      </c>
      <c r="G19" s="165"/>
      <c r="H19" s="165">
        <v>30000</v>
      </c>
      <c r="I19" s="165"/>
      <c r="J19" s="165"/>
      <c r="K19" s="165">
        <v>6000</v>
      </c>
      <c r="L19" s="165">
        <v>6000</v>
      </c>
      <c r="M19" s="165">
        <v>6000</v>
      </c>
      <c r="N19" s="165">
        <v>10000</v>
      </c>
      <c r="O19" s="166">
        <f>N19+M19+L19+K19+J19+I19+H19+G19+F19+E19+D19+C19</f>
        <v>66000</v>
      </c>
    </row>
    <row r="20" spans="1:15" s="1" customFormat="1" ht="15.75" thickBot="1">
      <c r="A20" s="194" t="s">
        <v>42</v>
      </c>
      <c r="B20" s="152">
        <f>B21+B22</f>
        <v>642</v>
      </c>
      <c r="C20" s="152">
        <f>C21+C22</f>
        <v>10100</v>
      </c>
      <c r="D20" s="152">
        <f t="shared" ref="D20:O20" si="5">D21+D22</f>
        <v>15200</v>
      </c>
      <c r="E20" s="152">
        <f t="shared" si="5"/>
        <v>59200</v>
      </c>
      <c r="F20" s="152">
        <f t="shared" si="5"/>
        <v>25200</v>
      </c>
      <c r="G20" s="152">
        <f t="shared" si="5"/>
        <v>40100</v>
      </c>
      <c r="H20" s="152">
        <f t="shared" si="5"/>
        <v>90200</v>
      </c>
      <c r="I20" s="152">
        <f t="shared" si="5"/>
        <v>90200</v>
      </c>
      <c r="J20" s="152">
        <f t="shared" si="5"/>
        <v>10000</v>
      </c>
      <c r="K20" s="152">
        <f t="shared" si="5"/>
        <v>65200</v>
      </c>
      <c r="L20" s="152">
        <f t="shared" si="5"/>
        <v>20200</v>
      </c>
      <c r="M20" s="152">
        <f t="shared" si="5"/>
        <v>43200</v>
      </c>
      <c r="N20" s="152">
        <f t="shared" si="5"/>
        <v>173200</v>
      </c>
      <c r="O20" s="152">
        <f t="shared" si="5"/>
        <v>642000</v>
      </c>
    </row>
    <row r="21" spans="1:15">
      <c r="A21" s="200" t="s">
        <v>39</v>
      </c>
      <c r="B21" s="154">
        <f>O21/1000</f>
        <v>149</v>
      </c>
      <c r="C21" s="155"/>
      <c r="D21" s="155"/>
      <c r="E21" s="155">
        <v>9000</v>
      </c>
      <c r="F21" s="155"/>
      <c r="G21" s="155"/>
      <c r="H21" s="155">
        <v>30000</v>
      </c>
      <c r="I21" s="155"/>
      <c r="J21" s="155"/>
      <c r="K21" s="155">
        <v>50000</v>
      </c>
      <c r="L21" s="155"/>
      <c r="M21" s="155"/>
      <c r="N21" s="155">
        <v>60000</v>
      </c>
      <c r="O21" s="155">
        <f>N21+M21+L21+K21+J21+I21+H21+G21+F21+E21+D21+C21</f>
        <v>149000</v>
      </c>
    </row>
    <row r="22" spans="1:15">
      <c r="A22" s="201" t="s">
        <v>40</v>
      </c>
      <c r="B22" s="161">
        <f>B23+B24+B25</f>
        <v>493</v>
      </c>
      <c r="C22" s="157">
        <f>C23+C24+C25</f>
        <v>10100</v>
      </c>
      <c r="D22" s="157">
        <f t="shared" ref="D22:N22" si="6">D23+D24+D25</f>
        <v>15200</v>
      </c>
      <c r="E22" s="157">
        <f t="shared" si="6"/>
        <v>50200</v>
      </c>
      <c r="F22" s="157">
        <f t="shared" si="6"/>
        <v>25200</v>
      </c>
      <c r="G22" s="157">
        <f t="shared" si="6"/>
        <v>40100</v>
      </c>
      <c r="H22" s="157">
        <f t="shared" si="6"/>
        <v>60200</v>
      </c>
      <c r="I22" s="157">
        <f t="shared" si="6"/>
        <v>90200</v>
      </c>
      <c r="J22" s="157">
        <f t="shared" si="6"/>
        <v>10000</v>
      </c>
      <c r="K22" s="157">
        <f t="shared" si="6"/>
        <v>15200</v>
      </c>
      <c r="L22" s="157">
        <f t="shared" si="6"/>
        <v>20200</v>
      </c>
      <c r="M22" s="157">
        <f t="shared" si="6"/>
        <v>43200</v>
      </c>
      <c r="N22" s="157">
        <f t="shared" si="6"/>
        <v>113200</v>
      </c>
      <c r="O22" s="155">
        <f>N22+M22+L22+K22+J22+I22+H22+G22+F22+E22+D22+C22</f>
        <v>493000</v>
      </c>
    </row>
    <row r="23" spans="1:15">
      <c r="A23" s="203" t="s">
        <v>29</v>
      </c>
      <c r="B23" s="161">
        <f>O23/1000</f>
        <v>2</v>
      </c>
      <c r="C23" s="157">
        <v>100</v>
      </c>
      <c r="D23" s="157">
        <v>200</v>
      </c>
      <c r="E23" s="157">
        <v>200</v>
      </c>
      <c r="F23" s="157">
        <v>200</v>
      </c>
      <c r="G23" s="157">
        <v>100</v>
      </c>
      <c r="H23" s="157">
        <v>200</v>
      </c>
      <c r="I23" s="157">
        <v>200</v>
      </c>
      <c r="J23" s="157"/>
      <c r="K23" s="157">
        <v>200</v>
      </c>
      <c r="L23" s="157">
        <v>200</v>
      </c>
      <c r="M23" s="157">
        <v>200</v>
      </c>
      <c r="N23" s="157">
        <v>200</v>
      </c>
      <c r="O23" s="155">
        <f>N23+M23+L23+K23+J23+I23+H23+G23+F23+E23+D23+C23</f>
        <v>2000</v>
      </c>
    </row>
    <row r="24" spans="1:15">
      <c r="A24" s="203" t="s">
        <v>17</v>
      </c>
      <c r="B24" s="161">
        <f>O24/1000</f>
        <v>4</v>
      </c>
      <c r="C24" s="157"/>
      <c r="D24" s="157"/>
      <c r="E24" s="157"/>
      <c r="F24" s="157"/>
      <c r="G24" s="157"/>
      <c r="H24" s="157"/>
      <c r="I24" s="157"/>
      <c r="J24" s="157"/>
      <c r="K24" s="157"/>
      <c r="L24" s="157"/>
      <c r="M24" s="157">
        <v>3000</v>
      </c>
      <c r="N24" s="157">
        <v>1000</v>
      </c>
      <c r="O24" s="155">
        <f>N24+M24+L24+K24+J24+I24+H24+G24+F24+E24+D24+C24</f>
        <v>4000</v>
      </c>
    </row>
    <row r="25" spans="1:15" ht="15.75" thickBot="1">
      <c r="A25" s="204" t="s">
        <v>18</v>
      </c>
      <c r="B25" s="167">
        <f>O25/1000</f>
        <v>487</v>
      </c>
      <c r="C25" s="165">
        <v>10000</v>
      </c>
      <c r="D25" s="165">
        <v>15000</v>
      </c>
      <c r="E25" s="165">
        <v>50000</v>
      </c>
      <c r="F25" s="165">
        <v>25000</v>
      </c>
      <c r="G25" s="165">
        <v>40000</v>
      </c>
      <c r="H25" s="165">
        <v>60000</v>
      </c>
      <c r="I25" s="165">
        <v>90000</v>
      </c>
      <c r="J25" s="165">
        <v>10000</v>
      </c>
      <c r="K25" s="165">
        <v>15000</v>
      </c>
      <c r="L25" s="165">
        <v>20000</v>
      </c>
      <c r="M25" s="165">
        <v>40000</v>
      </c>
      <c r="N25" s="165">
        <v>112000</v>
      </c>
      <c r="O25" s="165">
        <f>N25+M25+L25+K25+J25+I25+H25+G25+F25+E25+D25+C25</f>
        <v>487000</v>
      </c>
    </row>
    <row r="26" spans="1:15" s="1" customFormat="1" ht="15.75" thickBot="1">
      <c r="A26" s="194" t="s">
        <v>43</v>
      </c>
      <c r="B26" s="152">
        <f>B27+B28</f>
        <v>8</v>
      </c>
      <c r="C26" s="152">
        <f>C27+C28</f>
        <v>0</v>
      </c>
      <c r="D26" s="152">
        <f t="shared" ref="D26:O26" si="7">D27+D28</f>
        <v>0</v>
      </c>
      <c r="E26" s="152">
        <f t="shared" si="7"/>
        <v>1000</v>
      </c>
      <c r="F26" s="152">
        <f t="shared" si="7"/>
        <v>800</v>
      </c>
      <c r="G26" s="152">
        <f t="shared" si="7"/>
        <v>1000</v>
      </c>
      <c r="H26" s="152">
        <f t="shared" si="7"/>
        <v>1000</v>
      </c>
      <c r="I26" s="152">
        <f t="shared" si="7"/>
        <v>400</v>
      </c>
      <c r="J26" s="152">
        <f t="shared" si="7"/>
        <v>0</v>
      </c>
      <c r="K26" s="152">
        <f t="shared" si="7"/>
        <v>1000</v>
      </c>
      <c r="L26" s="152">
        <f t="shared" si="7"/>
        <v>1000</v>
      </c>
      <c r="M26" s="152">
        <f t="shared" si="7"/>
        <v>800</v>
      </c>
      <c r="N26" s="152">
        <f t="shared" si="7"/>
        <v>1000</v>
      </c>
      <c r="O26" s="152">
        <f t="shared" si="7"/>
        <v>8000</v>
      </c>
    </row>
    <row r="27" spans="1:15">
      <c r="A27" s="205" t="s">
        <v>29</v>
      </c>
      <c r="B27" s="154">
        <f>O27/1000</f>
        <v>8</v>
      </c>
      <c r="C27" s="155"/>
      <c r="D27" s="155"/>
      <c r="E27" s="155">
        <v>1000</v>
      </c>
      <c r="F27" s="155">
        <v>800</v>
      </c>
      <c r="G27" s="155">
        <v>1000</v>
      </c>
      <c r="H27" s="155">
        <v>1000</v>
      </c>
      <c r="I27" s="155">
        <v>400</v>
      </c>
      <c r="J27" s="155"/>
      <c r="K27" s="155">
        <v>1000</v>
      </c>
      <c r="L27" s="155">
        <v>1000</v>
      </c>
      <c r="M27" s="155">
        <v>800</v>
      </c>
      <c r="N27" s="155">
        <v>1000</v>
      </c>
      <c r="O27" s="155">
        <f>N27+M27+L27+K27+J27+I27+H27+G27+F27+E27+D27+C27</f>
        <v>8000</v>
      </c>
    </row>
    <row r="28" spans="1:15" ht="15.75" thickBot="1">
      <c r="A28" s="202" t="s">
        <v>17</v>
      </c>
      <c r="B28" s="168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>
        <v>0</v>
      </c>
    </row>
    <row r="29" spans="1:15" s="1" customFormat="1" ht="15.75" thickBot="1">
      <c r="A29" s="194" t="s">
        <v>49</v>
      </c>
      <c r="B29" s="169">
        <f>O29/1000</f>
        <v>265</v>
      </c>
      <c r="C29" s="152">
        <f>C30+C31+C32+C33</f>
        <v>24000</v>
      </c>
      <c r="D29" s="152">
        <f>D30+D31+D32+D33</f>
        <v>24000</v>
      </c>
      <c r="E29" s="152">
        <f t="shared" ref="E29:N29" si="8">E30+E31+E32+E33</f>
        <v>25000</v>
      </c>
      <c r="F29" s="152">
        <f t="shared" si="8"/>
        <v>24000</v>
      </c>
      <c r="G29" s="152">
        <f t="shared" si="8"/>
        <v>24000</v>
      </c>
      <c r="H29" s="152">
        <f t="shared" si="8"/>
        <v>17000</v>
      </c>
      <c r="I29" s="152">
        <f t="shared" si="8"/>
        <v>22300</v>
      </c>
      <c r="J29" s="152">
        <f t="shared" si="8"/>
        <v>9200</v>
      </c>
      <c r="K29" s="152">
        <f t="shared" si="8"/>
        <v>22500</v>
      </c>
      <c r="L29" s="152">
        <f t="shared" si="8"/>
        <v>24000</v>
      </c>
      <c r="M29" s="152">
        <f t="shared" si="8"/>
        <v>24000</v>
      </c>
      <c r="N29" s="152">
        <f t="shared" si="8"/>
        <v>25000</v>
      </c>
      <c r="O29" s="153">
        <f>O30+O31+O32+O33</f>
        <v>265000</v>
      </c>
    </row>
    <row r="30" spans="1:15">
      <c r="A30" s="205" t="s">
        <v>50</v>
      </c>
      <c r="B30" s="154">
        <v>112</v>
      </c>
      <c r="C30" s="155">
        <v>12000</v>
      </c>
      <c r="D30" s="155">
        <v>12000</v>
      </c>
      <c r="E30" s="155">
        <v>12000</v>
      </c>
      <c r="F30" s="155">
        <v>12000</v>
      </c>
      <c r="G30" s="155">
        <v>12000</v>
      </c>
      <c r="H30" s="155">
        <v>4000</v>
      </c>
      <c r="I30" s="155">
        <v>10000</v>
      </c>
      <c r="J30" s="155"/>
      <c r="K30" s="155">
        <v>10000</v>
      </c>
      <c r="L30" s="155">
        <v>12000</v>
      </c>
      <c r="M30" s="155">
        <v>12000</v>
      </c>
      <c r="N30" s="155">
        <v>12000</v>
      </c>
      <c r="O30" s="155">
        <f>C30+D30+E30+F30+G30+H30+I30+J30+K30+L30+M30+N30</f>
        <v>120000</v>
      </c>
    </row>
    <row r="31" spans="1:15">
      <c r="A31" s="203" t="s">
        <v>44</v>
      </c>
      <c r="B31" s="161">
        <v>10</v>
      </c>
      <c r="C31" s="157">
        <v>1000</v>
      </c>
      <c r="D31" s="157">
        <v>1000</v>
      </c>
      <c r="E31" s="157">
        <v>1000</v>
      </c>
      <c r="F31" s="157">
        <v>1000</v>
      </c>
      <c r="G31" s="157">
        <v>1000</v>
      </c>
      <c r="H31" s="157">
        <v>1000</v>
      </c>
      <c r="I31" s="157">
        <v>300</v>
      </c>
      <c r="J31" s="157">
        <v>200</v>
      </c>
      <c r="K31" s="157">
        <v>500</v>
      </c>
      <c r="L31" s="157">
        <v>1000</v>
      </c>
      <c r="M31" s="157">
        <v>1000</v>
      </c>
      <c r="N31" s="157">
        <v>1000</v>
      </c>
      <c r="O31" s="157">
        <f>C31+D31+E31+F31+G31+H31+I31+J31+K31+L31+M31+N31</f>
        <v>10000</v>
      </c>
    </row>
    <row r="32" spans="1:15">
      <c r="A32" s="203" t="s">
        <v>45</v>
      </c>
      <c r="B32" s="161">
        <v>118</v>
      </c>
      <c r="C32" s="157">
        <v>10000</v>
      </c>
      <c r="D32" s="157">
        <v>10000</v>
      </c>
      <c r="E32" s="157">
        <v>10000</v>
      </c>
      <c r="F32" s="157">
        <v>10000</v>
      </c>
      <c r="G32" s="157">
        <v>10000</v>
      </c>
      <c r="H32" s="157">
        <v>10000</v>
      </c>
      <c r="I32" s="157">
        <v>10000</v>
      </c>
      <c r="J32" s="157">
        <v>8000</v>
      </c>
      <c r="K32" s="157">
        <v>10000</v>
      </c>
      <c r="L32" s="157">
        <v>10000</v>
      </c>
      <c r="M32" s="157">
        <v>10000</v>
      </c>
      <c r="N32" s="157">
        <v>10000</v>
      </c>
      <c r="O32" s="157">
        <f>C32+D32+E32+F32+G32+H32+I32+J32+K32+L32+M32+N32</f>
        <v>118000</v>
      </c>
    </row>
    <row r="33" spans="1:17" ht="15.75" thickBot="1">
      <c r="A33" s="202" t="s">
        <v>46</v>
      </c>
      <c r="B33" s="161">
        <f>O33/1000</f>
        <v>17</v>
      </c>
      <c r="C33" s="162">
        <v>1000</v>
      </c>
      <c r="D33" s="162">
        <v>1000</v>
      </c>
      <c r="E33" s="162">
        <v>2000</v>
      </c>
      <c r="F33" s="162">
        <v>1000</v>
      </c>
      <c r="G33" s="162">
        <v>1000</v>
      </c>
      <c r="H33" s="162">
        <v>2000</v>
      </c>
      <c r="I33" s="162">
        <v>2000</v>
      </c>
      <c r="J33" s="162">
        <v>1000</v>
      </c>
      <c r="K33" s="162">
        <v>2000</v>
      </c>
      <c r="L33" s="162">
        <v>1000</v>
      </c>
      <c r="M33" s="162">
        <v>1000</v>
      </c>
      <c r="N33" s="162">
        <v>2000</v>
      </c>
      <c r="O33" s="162">
        <f>C33+D33+E33+F33+G33+H33+I33+J33+K33+L33+M33+N33</f>
        <v>17000</v>
      </c>
    </row>
    <row r="34" spans="1:17" s="1" customFormat="1" ht="15.75" thickBot="1">
      <c r="A34" s="194" t="s">
        <v>47</v>
      </c>
      <c r="B34" s="152">
        <f>B35+B36+B37+B38</f>
        <v>72</v>
      </c>
      <c r="C34" s="152">
        <f>C35+C36+C37+C38</f>
        <v>1570</v>
      </c>
      <c r="D34" s="152">
        <f t="shared" ref="D34:O34" si="9">D35+D36+D37+D38</f>
        <v>1570</v>
      </c>
      <c r="E34" s="152">
        <f t="shared" si="9"/>
        <v>1570</v>
      </c>
      <c r="F34" s="152">
        <f t="shared" si="9"/>
        <v>1570</v>
      </c>
      <c r="G34" s="152">
        <f t="shared" si="9"/>
        <v>1570</v>
      </c>
      <c r="H34" s="152">
        <f t="shared" si="9"/>
        <v>1570</v>
      </c>
      <c r="I34" s="152">
        <f t="shared" si="9"/>
        <v>13300</v>
      </c>
      <c r="J34" s="152">
        <f t="shared" si="9"/>
        <v>1270</v>
      </c>
      <c r="K34" s="152">
        <f t="shared" si="9"/>
        <v>1570</v>
      </c>
      <c r="L34" s="152">
        <f t="shared" si="9"/>
        <v>1570</v>
      </c>
      <c r="M34" s="152">
        <f t="shared" si="9"/>
        <v>31570</v>
      </c>
      <c r="N34" s="152">
        <f t="shared" si="9"/>
        <v>13300</v>
      </c>
      <c r="O34" s="152">
        <f t="shared" si="9"/>
        <v>72000</v>
      </c>
    </row>
    <row r="35" spans="1:17">
      <c r="A35" s="205" t="s">
        <v>20</v>
      </c>
      <c r="B35" s="154">
        <f>O35/1000</f>
        <v>15.26</v>
      </c>
      <c r="C35" s="155">
        <v>1300</v>
      </c>
      <c r="D35" s="155">
        <v>1300</v>
      </c>
      <c r="E35" s="155">
        <v>1300</v>
      </c>
      <c r="F35" s="155">
        <v>1300</v>
      </c>
      <c r="G35" s="155">
        <v>1300</v>
      </c>
      <c r="H35" s="155">
        <v>1300</v>
      </c>
      <c r="I35" s="155">
        <v>1280</v>
      </c>
      <c r="J35" s="155">
        <v>1000</v>
      </c>
      <c r="K35" s="155">
        <v>1300</v>
      </c>
      <c r="L35" s="155">
        <v>1300</v>
      </c>
      <c r="M35" s="155">
        <v>1300</v>
      </c>
      <c r="N35" s="155">
        <v>1280</v>
      </c>
      <c r="O35" s="155">
        <f>N35+M35+L35+K35+J35+I35+H35+G35+F35+E35+D35+C35</f>
        <v>15260</v>
      </c>
    </row>
    <row r="36" spans="1:17">
      <c r="A36" s="203" t="s">
        <v>27</v>
      </c>
      <c r="B36" s="161">
        <f>O36/1000</f>
        <v>23.5</v>
      </c>
      <c r="C36" s="157"/>
      <c r="D36" s="157"/>
      <c r="E36" s="157"/>
      <c r="F36" s="157"/>
      <c r="G36" s="157"/>
      <c r="H36" s="157"/>
      <c r="I36" s="157">
        <v>11750</v>
      </c>
      <c r="J36" s="157"/>
      <c r="K36" s="157"/>
      <c r="L36" s="157"/>
      <c r="M36" s="157"/>
      <c r="N36" s="157">
        <v>11750</v>
      </c>
      <c r="O36" s="157">
        <f>I36+N36</f>
        <v>23500</v>
      </c>
    </row>
    <row r="37" spans="1:17">
      <c r="A37" s="203" t="s">
        <v>21</v>
      </c>
      <c r="B37" s="161">
        <f>O37/1000</f>
        <v>3.24</v>
      </c>
      <c r="C37" s="157">
        <v>270</v>
      </c>
      <c r="D37" s="157">
        <v>270</v>
      </c>
      <c r="E37" s="157">
        <v>270</v>
      </c>
      <c r="F37" s="157">
        <v>270</v>
      </c>
      <c r="G37" s="157">
        <v>270</v>
      </c>
      <c r="H37" s="157">
        <v>270</v>
      </c>
      <c r="I37" s="157">
        <v>270</v>
      </c>
      <c r="J37" s="157">
        <v>270</v>
      </c>
      <c r="K37" s="157">
        <v>270</v>
      </c>
      <c r="L37" s="157">
        <v>270</v>
      </c>
      <c r="M37" s="157">
        <v>270</v>
      </c>
      <c r="N37" s="157">
        <v>270</v>
      </c>
      <c r="O37" s="157">
        <v>3240</v>
      </c>
    </row>
    <row r="38" spans="1:17" ht="15.75" thickBot="1">
      <c r="A38" s="206" t="s">
        <v>48</v>
      </c>
      <c r="B38" s="171">
        <f>O38/1000</f>
        <v>30</v>
      </c>
      <c r="C38" s="170">
        <v>0</v>
      </c>
      <c r="D38" s="170">
        <v>0</v>
      </c>
      <c r="E38" s="170">
        <v>0</v>
      </c>
      <c r="F38" s="170">
        <v>0</v>
      </c>
      <c r="G38" s="170">
        <v>0</v>
      </c>
      <c r="H38" s="170">
        <v>0</v>
      </c>
      <c r="I38" s="170">
        <v>0</v>
      </c>
      <c r="J38" s="170">
        <v>0</v>
      </c>
      <c r="K38" s="170">
        <v>0</v>
      </c>
      <c r="L38" s="170">
        <v>0</v>
      </c>
      <c r="M38" s="170">
        <v>30000</v>
      </c>
      <c r="N38" s="170">
        <v>0</v>
      </c>
      <c r="O38" s="170">
        <f>N38+M38+L38+K38+J38+I38+H38+G38+F38+E38+D38+C38</f>
        <v>30000</v>
      </c>
      <c r="Q38" s="58"/>
    </row>
    <row r="39" spans="1:17" s="1" customFormat="1" ht="15.75" thickBot="1">
      <c r="A39" s="194" t="s">
        <v>55</v>
      </c>
      <c r="B39" s="169">
        <f>B3+B7+B15+B20+B26+B29+B34</f>
        <v>2060</v>
      </c>
      <c r="C39" s="172">
        <f>C3+C7+C15+C20+C26+C29+C34</f>
        <v>46170</v>
      </c>
      <c r="D39" s="172">
        <f t="shared" ref="D39:N39" si="10">D3+D7+D15+D20+D26+D29+D34</f>
        <v>41670</v>
      </c>
      <c r="E39" s="172">
        <f t="shared" si="10"/>
        <v>108370</v>
      </c>
      <c r="F39" s="172">
        <f t="shared" si="10"/>
        <v>74570</v>
      </c>
      <c r="G39" s="172">
        <f t="shared" si="10"/>
        <v>108670</v>
      </c>
      <c r="H39" s="172">
        <f t="shared" si="10"/>
        <v>216770</v>
      </c>
      <c r="I39" s="172">
        <f t="shared" si="10"/>
        <v>140200</v>
      </c>
      <c r="J39" s="172">
        <f t="shared" si="10"/>
        <v>20470</v>
      </c>
      <c r="K39" s="172">
        <f t="shared" si="10"/>
        <v>192470</v>
      </c>
      <c r="L39" s="172">
        <f t="shared" si="10"/>
        <v>132770</v>
      </c>
      <c r="M39" s="172">
        <f t="shared" si="10"/>
        <v>390870</v>
      </c>
      <c r="N39" s="172">
        <f t="shared" si="10"/>
        <v>587000</v>
      </c>
      <c r="O39" s="172">
        <f>O3+O7+O15+O20+O26+O29+O34</f>
        <v>2060000</v>
      </c>
      <c r="Q39" s="57"/>
    </row>
    <row r="40" spans="1:17" s="1" customFormat="1" ht="15.75" thickBot="1">
      <c r="A40" s="194" t="s">
        <v>28</v>
      </c>
      <c r="B40" s="173">
        <f>O40/1000</f>
        <v>4915.21</v>
      </c>
      <c r="C40" s="174"/>
      <c r="D40" s="175">
        <v>737280</v>
      </c>
      <c r="E40" s="174"/>
      <c r="F40" s="174"/>
      <c r="G40" s="174"/>
      <c r="H40" s="174"/>
      <c r="I40" s="175">
        <v>2457610</v>
      </c>
      <c r="J40" s="174"/>
      <c r="K40" s="174"/>
      <c r="L40" s="174"/>
      <c r="M40" s="174"/>
      <c r="N40" s="175">
        <v>1720320</v>
      </c>
      <c r="O40" s="176">
        <f>SUM(C40:N40)</f>
        <v>4915210</v>
      </c>
    </row>
    <row r="41" spans="1:17" s="1" customFormat="1" ht="15.75" thickBot="1">
      <c r="A41" s="207" t="s">
        <v>2</v>
      </c>
      <c r="B41" s="177">
        <f>B39+B40</f>
        <v>6975.21</v>
      </c>
      <c r="C41" s="178">
        <f>C39+C40</f>
        <v>46170</v>
      </c>
      <c r="D41" s="178">
        <f t="shared" ref="D41:N41" si="11">D39+D40</f>
        <v>778950</v>
      </c>
      <c r="E41" s="178">
        <f t="shared" si="11"/>
        <v>108370</v>
      </c>
      <c r="F41" s="178">
        <f t="shared" si="11"/>
        <v>74570</v>
      </c>
      <c r="G41" s="178">
        <f t="shared" si="11"/>
        <v>108670</v>
      </c>
      <c r="H41" s="178">
        <f t="shared" si="11"/>
        <v>216770</v>
      </c>
      <c r="I41" s="178">
        <f t="shared" si="11"/>
        <v>2597810</v>
      </c>
      <c r="J41" s="178">
        <f t="shared" si="11"/>
        <v>20470</v>
      </c>
      <c r="K41" s="178">
        <f t="shared" si="11"/>
        <v>192470</v>
      </c>
      <c r="L41" s="178">
        <f t="shared" si="11"/>
        <v>132770</v>
      </c>
      <c r="M41" s="178">
        <f t="shared" si="11"/>
        <v>390870</v>
      </c>
      <c r="N41" s="178">
        <f t="shared" si="11"/>
        <v>2307320</v>
      </c>
      <c r="O41" s="179">
        <f>N41+M41+L41+K41+J41+I41+H41+G41+F41+E41+D41+C41</f>
        <v>6975210</v>
      </c>
      <c r="P41" s="11"/>
      <c r="Q41" s="57"/>
    </row>
    <row r="42" spans="1:17" s="1" customFormat="1" ht="15.75" thickBot="1">
      <c r="A42" s="208"/>
      <c r="B42" s="180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2"/>
      <c r="P42" s="11"/>
    </row>
    <row r="43" spans="1:17" ht="15.75" thickBot="1">
      <c r="A43" s="209" t="s">
        <v>59</v>
      </c>
      <c r="B43" s="183">
        <f>O43/1000</f>
        <v>6975.21</v>
      </c>
      <c r="C43" s="184">
        <f>C41</f>
        <v>46170</v>
      </c>
      <c r="D43" s="184">
        <f t="shared" ref="D43:O43" si="12">D41</f>
        <v>778950</v>
      </c>
      <c r="E43" s="184">
        <f t="shared" si="12"/>
        <v>108370</v>
      </c>
      <c r="F43" s="184">
        <f t="shared" si="12"/>
        <v>74570</v>
      </c>
      <c r="G43" s="184">
        <f t="shared" si="12"/>
        <v>108670</v>
      </c>
      <c r="H43" s="185">
        <f t="shared" si="12"/>
        <v>216770</v>
      </c>
      <c r="I43" s="184">
        <f t="shared" si="12"/>
        <v>2597810</v>
      </c>
      <c r="J43" s="184">
        <f t="shared" si="12"/>
        <v>20470</v>
      </c>
      <c r="K43" s="184">
        <f t="shared" si="12"/>
        <v>192470</v>
      </c>
      <c r="L43" s="184">
        <f t="shared" si="12"/>
        <v>132770</v>
      </c>
      <c r="M43" s="184">
        <f t="shared" si="12"/>
        <v>390870</v>
      </c>
      <c r="N43" s="184">
        <f t="shared" si="12"/>
        <v>2307320</v>
      </c>
      <c r="O43" s="186">
        <f t="shared" si="12"/>
        <v>6975210</v>
      </c>
    </row>
    <row r="44" spans="1:17" ht="15.75" thickBot="1">
      <c r="A44" s="210" t="s">
        <v>79</v>
      </c>
      <c r="B44" s="187"/>
      <c r="C44" s="188"/>
      <c r="D44" s="189"/>
      <c r="E44" s="189"/>
      <c r="F44" s="189"/>
      <c r="G44" s="189"/>
      <c r="H44" s="190">
        <f>C43+D43+E43+F43+G43+H43</f>
        <v>1333500</v>
      </c>
      <c r="I44" s="191"/>
      <c r="J44" s="189"/>
      <c r="K44" s="189"/>
      <c r="L44" s="189"/>
      <c r="M44" s="189"/>
      <c r="N44" s="190">
        <f>I43+J43+K43+L43+M43+N43</f>
        <v>5641710</v>
      </c>
      <c r="O44" s="192">
        <f>H44+N44</f>
        <v>6975210</v>
      </c>
    </row>
    <row r="49" spans="1:15" ht="15.75" thickBot="1">
      <c r="A49" s="149"/>
      <c r="B49" s="149"/>
      <c r="C49" s="149" t="s">
        <v>82</v>
      </c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</row>
    <row r="50" spans="1:15" ht="15.75" thickBot="1">
      <c r="A50" s="193" t="s">
        <v>0</v>
      </c>
      <c r="B50" s="150" t="s">
        <v>54</v>
      </c>
      <c r="C50" s="150" t="s">
        <v>3</v>
      </c>
      <c r="D50" s="150" t="s">
        <v>4</v>
      </c>
      <c r="E50" s="150" t="s">
        <v>5</v>
      </c>
      <c r="F50" s="150" t="s">
        <v>6</v>
      </c>
      <c r="G50" s="150" t="s">
        <v>7</v>
      </c>
      <c r="H50" s="150" t="s">
        <v>8</v>
      </c>
      <c r="I50" s="150" t="s">
        <v>9</v>
      </c>
      <c r="J50" s="150" t="s">
        <v>10</v>
      </c>
      <c r="K50" s="150" t="s">
        <v>11</v>
      </c>
      <c r="L50" s="150" t="s">
        <v>12</v>
      </c>
      <c r="M50" s="150" t="s">
        <v>13</v>
      </c>
      <c r="N50" s="150" t="s">
        <v>14</v>
      </c>
      <c r="O50" s="151" t="s">
        <v>24</v>
      </c>
    </row>
    <row r="51" spans="1:15" ht="15.75" thickBot="1">
      <c r="A51" s="221" t="s">
        <v>35</v>
      </c>
      <c r="B51" s="222">
        <f>O51/1000</f>
        <v>776</v>
      </c>
      <c r="C51" s="222">
        <f>C3</f>
        <v>10500</v>
      </c>
      <c r="D51" s="222">
        <f t="shared" ref="D51:O51" si="13">D3</f>
        <v>900</v>
      </c>
      <c r="E51" s="222">
        <f t="shared" si="13"/>
        <v>14600</v>
      </c>
      <c r="F51" s="222">
        <f t="shared" si="13"/>
        <v>20000</v>
      </c>
      <c r="G51" s="222">
        <f t="shared" si="13"/>
        <v>27000</v>
      </c>
      <c r="H51" s="222">
        <f t="shared" si="13"/>
        <v>77000</v>
      </c>
      <c r="I51" s="222">
        <f t="shared" si="13"/>
        <v>0</v>
      </c>
      <c r="J51" s="222">
        <f t="shared" si="13"/>
        <v>0</v>
      </c>
      <c r="K51" s="222">
        <f t="shared" si="13"/>
        <v>30000</v>
      </c>
      <c r="L51" s="222">
        <f t="shared" si="13"/>
        <v>55000</v>
      </c>
      <c r="M51" s="222">
        <f t="shared" si="13"/>
        <v>260000</v>
      </c>
      <c r="N51" s="222">
        <f t="shared" si="13"/>
        <v>281000</v>
      </c>
      <c r="O51" s="222">
        <f t="shared" si="13"/>
        <v>776000</v>
      </c>
    </row>
    <row r="52" spans="1:15" ht="15.75" thickBot="1">
      <c r="A52" s="221" t="s">
        <v>38</v>
      </c>
      <c r="B52" s="222">
        <f t="shared" ref="B52:B60" si="14">O52/1000</f>
        <v>127</v>
      </c>
      <c r="C52" s="222">
        <f>C7</f>
        <v>0</v>
      </c>
      <c r="D52" s="222">
        <f t="shared" ref="D52:O52" si="15">D7</f>
        <v>0</v>
      </c>
      <c r="E52" s="222">
        <f t="shared" si="15"/>
        <v>0</v>
      </c>
      <c r="F52" s="222">
        <f t="shared" si="15"/>
        <v>1000</v>
      </c>
      <c r="G52" s="222">
        <f t="shared" si="15"/>
        <v>15000</v>
      </c>
      <c r="H52" s="222">
        <f t="shared" si="15"/>
        <v>0</v>
      </c>
      <c r="I52" s="222">
        <f t="shared" si="15"/>
        <v>14000</v>
      </c>
      <c r="J52" s="222">
        <f t="shared" si="15"/>
        <v>0</v>
      </c>
      <c r="K52" s="222">
        <f t="shared" si="15"/>
        <v>41200</v>
      </c>
      <c r="L52" s="222">
        <f t="shared" si="15"/>
        <v>0</v>
      </c>
      <c r="M52" s="222">
        <f t="shared" si="15"/>
        <v>25300</v>
      </c>
      <c r="N52" s="222">
        <f t="shared" si="15"/>
        <v>30500</v>
      </c>
      <c r="O52" s="222">
        <f t="shared" si="15"/>
        <v>127000</v>
      </c>
    </row>
    <row r="53" spans="1:15" ht="15.75" thickBot="1">
      <c r="A53" s="221" t="s">
        <v>41</v>
      </c>
      <c r="B53" s="222">
        <f t="shared" si="14"/>
        <v>170</v>
      </c>
      <c r="C53" s="222">
        <f>C15</f>
        <v>0</v>
      </c>
      <c r="D53" s="222">
        <f t="shared" ref="D53:O53" si="16">D15</f>
        <v>0</v>
      </c>
      <c r="E53" s="222">
        <f t="shared" si="16"/>
        <v>7000</v>
      </c>
      <c r="F53" s="222">
        <f t="shared" si="16"/>
        <v>2000</v>
      </c>
      <c r="G53" s="222">
        <f t="shared" si="16"/>
        <v>0</v>
      </c>
      <c r="H53" s="222">
        <f t="shared" si="16"/>
        <v>30000</v>
      </c>
      <c r="I53" s="222">
        <f t="shared" si="16"/>
        <v>0</v>
      </c>
      <c r="J53" s="222">
        <f t="shared" si="16"/>
        <v>0</v>
      </c>
      <c r="K53" s="222">
        <f t="shared" si="16"/>
        <v>31000</v>
      </c>
      <c r="L53" s="222">
        <f t="shared" si="16"/>
        <v>31000</v>
      </c>
      <c r="M53" s="222">
        <f t="shared" si="16"/>
        <v>6000</v>
      </c>
      <c r="N53" s="222">
        <f t="shared" si="16"/>
        <v>63000</v>
      </c>
      <c r="O53" s="222">
        <f t="shared" si="16"/>
        <v>170000</v>
      </c>
    </row>
    <row r="54" spans="1:15" ht="15.75" thickBot="1">
      <c r="A54" s="221" t="s">
        <v>42</v>
      </c>
      <c r="B54" s="222">
        <f t="shared" si="14"/>
        <v>642</v>
      </c>
      <c r="C54" s="222">
        <f>C20</f>
        <v>10100</v>
      </c>
      <c r="D54" s="222">
        <f t="shared" ref="D54:O54" si="17">D20</f>
        <v>15200</v>
      </c>
      <c r="E54" s="222">
        <f t="shared" si="17"/>
        <v>59200</v>
      </c>
      <c r="F54" s="222">
        <f t="shared" si="17"/>
        <v>25200</v>
      </c>
      <c r="G54" s="222">
        <f t="shared" si="17"/>
        <v>40100</v>
      </c>
      <c r="H54" s="222">
        <f t="shared" si="17"/>
        <v>90200</v>
      </c>
      <c r="I54" s="222">
        <f t="shared" si="17"/>
        <v>90200</v>
      </c>
      <c r="J54" s="222">
        <f t="shared" si="17"/>
        <v>10000</v>
      </c>
      <c r="K54" s="222">
        <f t="shared" si="17"/>
        <v>65200</v>
      </c>
      <c r="L54" s="222">
        <f t="shared" si="17"/>
        <v>20200</v>
      </c>
      <c r="M54" s="222">
        <f t="shared" si="17"/>
        <v>43200</v>
      </c>
      <c r="N54" s="222">
        <f t="shared" si="17"/>
        <v>173200</v>
      </c>
      <c r="O54" s="222">
        <f t="shared" si="17"/>
        <v>642000</v>
      </c>
    </row>
    <row r="55" spans="1:15" ht="15.75" thickBot="1">
      <c r="A55" s="221" t="s">
        <v>43</v>
      </c>
      <c r="B55" s="222">
        <f t="shared" si="14"/>
        <v>8</v>
      </c>
      <c r="C55" s="222">
        <f>C26</f>
        <v>0</v>
      </c>
      <c r="D55" s="222">
        <f t="shared" ref="D55:O55" si="18">D26</f>
        <v>0</v>
      </c>
      <c r="E55" s="222">
        <f t="shared" si="18"/>
        <v>1000</v>
      </c>
      <c r="F55" s="222">
        <f t="shared" si="18"/>
        <v>800</v>
      </c>
      <c r="G55" s="222">
        <f t="shared" si="18"/>
        <v>1000</v>
      </c>
      <c r="H55" s="222">
        <f t="shared" si="18"/>
        <v>1000</v>
      </c>
      <c r="I55" s="222">
        <f t="shared" si="18"/>
        <v>400</v>
      </c>
      <c r="J55" s="222">
        <f t="shared" si="18"/>
        <v>0</v>
      </c>
      <c r="K55" s="222">
        <f t="shared" si="18"/>
        <v>1000</v>
      </c>
      <c r="L55" s="222">
        <f t="shared" si="18"/>
        <v>1000</v>
      </c>
      <c r="M55" s="222">
        <f t="shared" si="18"/>
        <v>800</v>
      </c>
      <c r="N55" s="222">
        <f t="shared" si="18"/>
        <v>1000</v>
      </c>
      <c r="O55" s="222">
        <f t="shared" si="18"/>
        <v>8000</v>
      </c>
    </row>
    <row r="56" spans="1:15" ht="15.75" thickBot="1">
      <c r="A56" s="221" t="s">
        <v>49</v>
      </c>
      <c r="B56" s="222">
        <f t="shared" si="14"/>
        <v>265</v>
      </c>
      <c r="C56" s="222">
        <f>C29</f>
        <v>24000</v>
      </c>
      <c r="D56" s="222">
        <f t="shared" ref="D56:O56" si="19">D29</f>
        <v>24000</v>
      </c>
      <c r="E56" s="222">
        <f t="shared" si="19"/>
        <v>25000</v>
      </c>
      <c r="F56" s="222">
        <f t="shared" si="19"/>
        <v>24000</v>
      </c>
      <c r="G56" s="222">
        <f t="shared" si="19"/>
        <v>24000</v>
      </c>
      <c r="H56" s="222">
        <f t="shared" si="19"/>
        <v>17000</v>
      </c>
      <c r="I56" s="222">
        <f t="shared" si="19"/>
        <v>22300</v>
      </c>
      <c r="J56" s="222">
        <f t="shared" si="19"/>
        <v>9200</v>
      </c>
      <c r="K56" s="222">
        <f t="shared" si="19"/>
        <v>22500</v>
      </c>
      <c r="L56" s="222">
        <f t="shared" si="19"/>
        <v>24000</v>
      </c>
      <c r="M56" s="222">
        <f t="shared" si="19"/>
        <v>24000</v>
      </c>
      <c r="N56" s="222">
        <f t="shared" si="19"/>
        <v>25000</v>
      </c>
      <c r="O56" s="222">
        <f t="shared" si="19"/>
        <v>265000</v>
      </c>
    </row>
    <row r="57" spans="1:15" ht="15.75" thickBot="1">
      <c r="A57" s="221" t="s">
        <v>47</v>
      </c>
      <c r="B57" s="222">
        <f t="shared" si="14"/>
        <v>72</v>
      </c>
      <c r="C57" s="222">
        <f>C34</f>
        <v>1570</v>
      </c>
      <c r="D57" s="222">
        <f t="shared" ref="D57:O57" si="20">D34</f>
        <v>1570</v>
      </c>
      <c r="E57" s="222">
        <f t="shared" si="20"/>
        <v>1570</v>
      </c>
      <c r="F57" s="222">
        <f t="shared" si="20"/>
        <v>1570</v>
      </c>
      <c r="G57" s="222">
        <f t="shared" si="20"/>
        <v>1570</v>
      </c>
      <c r="H57" s="222">
        <f t="shared" si="20"/>
        <v>1570</v>
      </c>
      <c r="I57" s="222">
        <f t="shared" si="20"/>
        <v>13300</v>
      </c>
      <c r="J57" s="222">
        <f t="shared" si="20"/>
        <v>1270</v>
      </c>
      <c r="K57" s="222">
        <f t="shared" si="20"/>
        <v>1570</v>
      </c>
      <c r="L57" s="222">
        <f t="shared" si="20"/>
        <v>1570</v>
      </c>
      <c r="M57" s="222">
        <f t="shared" si="20"/>
        <v>31570</v>
      </c>
      <c r="N57" s="222">
        <f t="shared" si="20"/>
        <v>13300</v>
      </c>
      <c r="O57" s="222">
        <f t="shared" si="20"/>
        <v>72000</v>
      </c>
    </row>
    <row r="58" spans="1:15" ht="15.75" thickBot="1">
      <c r="A58" s="221" t="s">
        <v>55</v>
      </c>
      <c r="B58" s="222">
        <f t="shared" si="14"/>
        <v>2060</v>
      </c>
      <c r="C58" s="223">
        <f>C51+C52+C53+C54+C55+C56+C57</f>
        <v>46170</v>
      </c>
      <c r="D58" s="223">
        <f t="shared" ref="D58:O58" si="21">D51+D52+D53+D54+D55+D56+D57</f>
        <v>41670</v>
      </c>
      <c r="E58" s="223">
        <f t="shared" si="21"/>
        <v>108370</v>
      </c>
      <c r="F58" s="223">
        <f t="shared" si="21"/>
        <v>74570</v>
      </c>
      <c r="G58" s="223">
        <f t="shared" si="21"/>
        <v>108670</v>
      </c>
      <c r="H58" s="223">
        <f t="shared" si="21"/>
        <v>216770</v>
      </c>
      <c r="I58" s="223">
        <f t="shared" si="21"/>
        <v>140200</v>
      </c>
      <c r="J58" s="223">
        <f t="shared" si="21"/>
        <v>20470</v>
      </c>
      <c r="K58" s="223">
        <f t="shared" si="21"/>
        <v>192470</v>
      </c>
      <c r="L58" s="223">
        <f t="shared" si="21"/>
        <v>132770</v>
      </c>
      <c r="M58" s="223">
        <f t="shared" si="21"/>
        <v>390870</v>
      </c>
      <c r="N58" s="223">
        <f t="shared" si="21"/>
        <v>587000</v>
      </c>
      <c r="O58" s="223">
        <f t="shared" si="21"/>
        <v>2060000</v>
      </c>
    </row>
    <row r="59" spans="1:15" ht="15.75" thickBot="1">
      <c r="A59" s="221" t="s">
        <v>28</v>
      </c>
      <c r="B59" s="222">
        <f t="shared" si="14"/>
        <v>4915.21</v>
      </c>
      <c r="C59" s="174"/>
      <c r="D59" s="175">
        <v>737280</v>
      </c>
      <c r="E59" s="174"/>
      <c r="F59" s="174"/>
      <c r="G59" s="174"/>
      <c r="H59" s="174"/>
      <c r="I59" s="175">
        <v>2457610</v>
      </c>
      <c r="J59" s="174"/>
      <c r="K59" s="174"/>
      <c r="L59" s="174"/>
      <c r="M59" s="174"/>
      <c r="N59" s="175">
        <v>1720320</v>
      </c>
      <c r="O59" s="176">
        <f>SUM(C59:N59)</f>
        <v>4915210</v>
      </c>
    </row>
    <row r="60" spans="1:15" ht="15.75" thickBot="1">
      <c r="A60" s="207" t="s">
        <v>2</v>
      </c>
      <c r="B60" s="224">
        <f t="shared" si="14"/>
        <v>6975.21</v>
      </c>
      <c r="C60" s="178">
        <f>C58+C59</f>
        <v>46170</v>
      </c>
      <c r="D60" s="178">
        <f t="shared" ref="D60:N60" si="22">D58+D59</f>
        <v>778950</v>
      </c>
      <c r="E60" s="178">
        <f t="shared" si="22"/>
        <v>108370</v>
      </c>
      <c r="F60" s="178">
        <f t="shared" si="22"/>
        <v>74570</v>
      </c>
      <c r="G60" s="178">
        <f t="shared" si="22"/>
        <v>108670</v>
      </c>
      <c r="H60" s="178">
        <f t="shared" si="22"/>
        <v>216770</v>
      </c>
      <c r="I60" s="178">
        <f t="shared" si="22"/>
        <v>2597810</v>
      </c>
      <c r="J60" s="178">
        <f t="shared" si="22"/>
        <v>20470</v>
      </c>
      <c r="K60" s="178">
        <f t="shared" si="22"/>
        <v>192470</v>
      </c>
      <c r="L60" s="178">
        <f t="shared" si="22"/>
        <v>132770</v>
      </c>
      <c r="M60" s="178">
        <f t="shared" si="22"/>
        <v>390870</v>
      </c>
      <c r="N60" s="178">
        <f t="shared" si="22"/>
        <v>2307320</v>
      </c>
      <c r="O60" s="179">
        <f>N60+M60+L60+K60+J60+I60+H60+G60+F60+E60+D60+C60</f>
        <v>6975210</v>
      </c>
    </row>
  </sheetData>
  <phoneticPr fontId="15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Desglose CUC</vt:lpstr>
      <vt:lpstr>Desgloce Plan CUP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RRivera</dc:creator>
  <cp:lastModifiedBy>José Miguel</cp:lastModifiedBy>
  <cp:lastPrinted>2018-01-16T14:30:50Z</cp:lastPrinted>
  <dcterms:created xsi:type="dcterms:W3CDTF">2015-06-23T19:23:50Z</dcterms:created>
  <dcterms:modified xsi:type="dcterms:W3CDTF">2018-01-22T13:59:24Z</dcterms:modified>
</cp:coreProperties>
</file>